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tabRatio="808" activeTab="1"/>
  </bookViews>
  <sheets>
    <sheet name="Nota aclaratoria" sheetId="87" r:id="rId1"/>
    <sheet name="Ingreso Datos " sheetId="177" r:id="rId2"/>
    <sheet name="Flujo de caja Con Riego" sheetId="178" r:id="rId3"/>
    <sheet name="Resultados Con Riego " sheetId="179" r:id="rId4"/>
    <sheet name="Flujo de caja Sin Riego" sheetId="180" r:id="rId5"/>
    <sheet name="Resultados Sin Riego" sheetId="181" r:id="rId6"/>
  </sheets>
  <externalReferences>
    <externalReference r:id="rId7"/>
  </externalReferences>
  <calcPr calcId="145621"/>
</workbook>
</file>

<file path=xl/calcChain.xml><?xml version="1.0" encoding="utf-8"?>
<calcChain xmlns="http://schemas.openxmlformats.org/spreadsheetml/2006/main">
  <c r="C20" i="181" l="1"/>
  <c r="C13" i="181"/>
  <c r="C15" i="181" s="1"/>
  <c r="C65" i="180"/>
  <c r="AD24" i="180" l="1"/>
  <c r="AA24" i="180"/>
  <c r="X25" i="180"/>
  <c r="X26" i="180"/>
  <c r="X24" i="180"/>
  <c r="U25" i="180"/>
  <c r="U26" i="180"/>
  <c r="U24" i="180"/>
  <c r="R25" i="180"/>
  <c r="R26" i="180"/>
  <c r="R24" i="180"/>
  <c r="O25" i="180"/>
  <c r="O26" i="180"/>
  <c r="O24" i="180"/>
  <c r="L25" i="180"/>
  <c r="L26" i="180"/>
  <c r="L24" i="180"/>
  <c r="I25" i="180"/>
  <c r="I26" i="180"/>
  <c r="I24" i="180"/>
  <c r="F25" i="180"/>
  <c r="F26" i="180"/>
  <c r="F24" i="180"/>
  <c r="C25" i="180"/>
  <c r="C26" i="180"/>
  <c r="C24" i="180"/>
  <c r="C22" i="180"/>
  <c r="G29" i="180"/>
  <c r="BW5" i="180"/>
  <c r="BT5" i="180"/>
  <c r="BQ5" i="180"/>
  <c r="BN5" i="180"/>
  <c r="BK5" i="180"/>
  <c r="BH5" i="180"/>
  <c r="BE5" i="180"/>
  <c r="BB5" i="180"/>
  <c r="AY5" i="180"/>
  <c r="AV5" i="180"/>
  <c r="AS5" i="180"/>
  <c r="AP5" i="180"/>
  <c r="AM5" i="180"/>
  <c r="AJ5" i="180"/>
  <c r="AG5" i="180"/>
  <c r="AD5" i="180"/>
  <c r="AA5" i="180"/>
  <c r="X5" i="180"/>
  <c r="U5" i="180"/>
  <c r="R5" i="180"/>
  <c r="O5" i="180"/>
  <c r="L5" i="180"/>
  <c r="I5" i="180"/>
  <c r="F5" i="180"/>
  <c r="C5" i="180"/>
  <c r="I5" i="178"/>
  <c r="S35" i="177"/>
  <c r="S42" i="177"/>
  <c r="O41" i="177"/>
  <c r="R42" i="177"/>
  <c r="R40" i="177"/>
  <c r="N33" i="177"/>
  <c r="S39" i="177"/>
  <c r="R39" i="177"/>
  <c r="R41" i="177" s="1"/>
  <c r="O39" i="177"/>
  <c r="O42" i="177" s="1"/>
  <c r="D39" i="177"/>
  <c r="P39" i="177" s="1"/>
  <c r="D38" i="177"/>
  <c r="Q39" i="177" s="1"/>
  <c r="D42" i="177"/>
  <c r="D41" i="177"/>
  <c r="N39" i="177" s="1"/>
  <c r="D40" i="177"/>
  <c r="D30" i="177"/>
  <c r="D49" i="180"/>
  <c r="G49" i="180" s="1"/>
  <c r="J49" i="180" s="1"/>
  <c r="BN46" i="180"/>
  <c r="BT46" i="180" s="1"/>
  <c r="BK46" i="180"/>
  <c r="D46" i="180"/>
  <c r="G46" i="180" s="1"/>
  <c r="J46" i="180" s="1"/>
  <c r="M46" i="180" s="1"/>
  <c r="C46" i="180"/>
  <c r="I46" i="180" s="1"/>
  <c r="BN45" i="180"/>
  <c r="BT45" i="180" s="1"/>
  <c r="BK45" i="180"/>
  <c r="BQ45" i="180" s="1"/>
  <c r="D45" i="180"/>
  <c r="E45" i="180" s="1"/>
  <c r="BN44" i="180"/>
  <c r="BT44" i="180" s="1"/>
  <c r="BK44" i="180"/>
  <c r="BQ44" i="180" s="1"/>
  <c r="D44" i="180"/>
  <c r="G44" i="180" s="1"/>
  <c r="J44" i="180" s="1"/>
  <c r="M44" i="180" s="1"/>
  <c r="P44" i="180" s="1"/>
  <c r="S44" i="180" s="1"/>
  <c r="V44" i="180" s="1"/>
  <c r="Y44" i="180" s="1"/>
  <c r="AB44" i="180" s="1"/>
  <c r="AE44" i="180" s="1"/>
  <c r="AH44" i="180" s="1"/>
  <c r="AK44" i="180" s="1"/>
  <c r="AN44" i="180" s="1"/>
  <c r="AQ44" i="180" s="1"/>
  <c r="AT44" i="180" s="1"/>
  <c r="AW44" i="180" s="1"/>
  <c r="AZ44" i="180" s="1"/>
  <c r="BC44" i="180" s="1"/>
  <c r="BF44" i="180" s="1"/>
  <c r="BI44" i="180" s="1"/>
  <c r="BJ44" i="180" s="1"/>
  <c r="BN43" i="180"/>
  <c r="BT43" i="180" s="1"/>
  <c r="BK43" i="180"/>
  <c r="BQ43" i="180" s="1"/>
  <c r="D43" i="180"/>
  <c r="E43" i="180" s="1"/>
  <c r="BQ42" i="180"/>
  <c r="BW42" i="180" s="1"/>
  <c r="BN42" i="180"/>
  <c r="BT42" i="180" s="1"/>
  <c r="BK42" i="180"/>
  <c r="D42" i="180"/>
  <c r="E42" i="180" s="1"/>
  <c r="BT41" i="180"/>
  <c r="BN41" i="180"/>
  <c r="BK41" i="180"/>
  <c r="BQ41" i="180" s="1"/>
  <c r="D41" i="180"/>
  <c r="G41" i="180" s="1"/>
  <c r="BN40" i="180"/>
  <c r="BK40" i="180"/>
  <c r="D40" i="180"/>
  <c r="E40" i="180" s="1"/>
  <c r="BN39" i="180"/>
  <c r="BT39" i="180" s="1"/>
  <c r="BK39" i="180"/>
  <c r="BQ39" i="180" s="1"/>
  <c r="D39" i="180"/>
  <c r="E39" i="180" s="1"/>
  <c r="BN38" i="180"/>
  <c r="BT38" i="180" s="1"/>
  <c r="BK38" i="180"/>
  <c r="BQ38" i="180" s="1"/>
  <c r="D38" i="180"/>
  <c r="G38" i="180" s="1"/>
  <c r="J38" i="180" s="1"/>
  <c r="M38" i="180" s="1"/>
  <c r="P38" i="180" s="1"/>
  <c r="S38" i="180" s="1"/>
  <c r="V38" i="180" s="1"/>
  <c r="Y38" i="180" s="1"/>
  <c r="AB38" i="180" s="1"/>
  <c r="AE38" i="180" s="1"/>
  <c r="AH38" i="180" s="1"/>
  <c r="AK38" i="180" s="1"/>
  <c r="AN38" i="180" s="1"/>
  <c r="AQ38" i="180" s="1"/>
  <c r="AT38" i="180" s="1"/>
  <c r="AW38" i="180" s="1"/>
  <c r="AZ38" i="180" s="1"/>
  <c r="BC38" i="180" s="1"/>
  <c r="BF38" i="180" s="1"/>
  <c r="BI38" i="180" s="1"/>
  <c r="BJ38" i="180" s="1"/>
  <c r="BN37" i="180"/>
  <c r="BT37" i="180" s="1"/>
  <c r="BK37" i="180"/>
  <c r="BQ37" i="180" s="1"/>
  <c r="D37" i="180"/>
  <c r="E37" i="180" s="1"/>
  <c r="BN36" i="180"/>
  <c r="BT36" i="180" s="1"/>
  <c r="BK36" i="180"/>
  <c r="BQ36" i="180" s="1"/>
  <c r="BW36" i="180" s="1"/>
  <c r="D36" i="180"/>
  <c r="G36" i="180" s="1"/>
  <c r="BN35" i="180"/>
  <c r="BT35" i="180" s="1"/>
  <c r="BK35" i="180"/>
  <c r="D35" i="180"/>
  <c r="E35" i="180" s="1"/>
  <c r="BN34" i="180"/>
  <c r="BT34" i="180" s="1"/>
  <c r="BK34" i="180"/>
  <c r="BQ34" i="180" s="1"/>
  <c r="D34" i="180"/>
  <c r="G34" i="180" s="1"/>
  <c r="J34" i="180" s="1"/>
  <c r="M34" i="180" s="1"/>
  <c r="P34" i="180" s="1"/>
  <c r="S34" i="180" s="1"/>
  <c r="V34" i="180" s="1"/>
  <c r="Y34" i="180" s="1"/>
  <c r="AB34" i="180" s="1"/>
  <c r="AE34" i="180" s="1"/>
  <c r="AH34" i="180" s="1"/>
  <c r="AK34" i="180" s="1"/>
  <c r="AN34" i="180" s="1"/>
  <c r="AQ34" i="180" s="1"/>
  <c r="AT34" i="180" s="1"/>
  <c r="AW34" i="180" s="1"/>
  <c r="AZ34" i="180" s="1"/>
  <c r="BC34" i="180" s="1"/>
  <c r="BF34" i="180" s="1"/>
  <c r="BI34" i="180" s="1"/>
  <c r="BL34" i="180" s="1"/>
  <c r="BO34" i="180" s="1"/>
  <c r="BR34" i="180" s="1"/>
  <c r="BU34" i="180" s="1"/>
  <c r="BX34" i="180" s="1"/>
  <c r="BN33" i="180"/>
  <c r="BK33" i="180"/>
  <c r="BQ33" i="180" s="1"/>
  <c r="D33" i="180"/>
  <c r="E33" i="180" s="1"/>
  <c r="BN32" i="180"/>
  <c r="BT32" i="180" s="1"/>
  <c r="BK32" i="180"/>
  <c r="BQ32" i="180" s="1"/>
  <c r="D32" i="180"/>
  <c r="G32" i="180" s="1"/>
  <c r="J32" i="180" s="1"/>
  <c r="M32" i="180" s="1"/>
  <c r="BN31" i="180"/>
  <c r="BT31" i="180" s="1"/>
  <c r="BK31" i="180"/>
  <c r="BQ31" i="180" s="1"/>
  <c r="G31" i="180"/>
  <c r="H31" i="180" s="1"/>
  <c r="E31" i="180"/>
  <c r="D31" i="180"/>
  <c r="BN30" i="180"/>
  <c r="BK30" i="180"/>
  <c r="BQ30" i="180" s="1"/>
  <c r="BW30" i="180" s="1"/>
  <c r="D30" i="180"/>
  <c r="E30" i="180" s="1"/>
  <c r="BN29" i="180"/>
  <c r="BT29" i="180" s="1"/>
  <c r="BK29" i="180"/>
  <c r="BQ29" i="180" s="1"/>
  <c r="D29" i="180"/>
  <c r="E29" i="180" s="1"/>
  <c r="D26" i="180"/>
  <c r="G26" i="180" s="1"/>
  <c r="J26" i="180" s="1"/>
  <c r="D25" i="180"/>
  <c r="G25" i="180" s="1"/>
  <c r="J25" i="180" s="1"/>
  <c r="M25" i="180" s="1"/>
  <c r="D24" i="180"/>
  <c r="X23" i="180"/>
  <c r="AD23" i="180" s="1"/>
  <c r="U23" i="180"/>
  <c r="R23" i="180"/>
  <c r="O23" i="180"/>
  <c r="L23" i="180"/>
  <c r="I23" i="180"/>
  <c r="F23" i="180"/>
  <c r="D23" i="180"/>
  <c r="G23" i="180" s="1"/>
  <c r="C23" i="180"/>
  <c r="X22" i="180"/>
  <c r="AA22" i="180" s="1"/>
  <c r="U22" i="180"/>
  <c r="R22" i="180"/>
  <c r="O22" i="180"/>
  <c r="L22" i="180"/>
  <c r="I22" i="180"/>
  <c r="F22" i="180"/>
  <c r="D22" i="180"/>
  <c r="G22" i="180" s="1"/>
  <c r="X21" i="180"/>
  <c r="AD21" i="180" s="1"/>
  <c r="AJ21" i="180" s="1"/>
  <c r="U21" i="180"/>
  <c r="R21" i="180"/>
  <c r="O21" i="180"/>
  <c r="L21" i="180"/>
  <c r="I21" i="180"/>
  <c r="F21" i="180"/>
  <c r="D21" i="180"/>
  <c r="G21" i="180" s="1"/>
  <c r="J21" i="180" s="1"/>
  <c r="C21" i="180"/>
  <c r="X20" i="180"/>
  <c r="U20" i="180"/>
  <c r="R20" i="180"/>
  <c r="O20" i="180"/>
  <c r="L20" i="180"/>
  <c r="I20" i="180"/>
  <c r="F20" i="180"/>
  <c r="D20" i="180"/>
  <c r="C20" i="180"/>
  <c r="X19" i="180"/>
  <c r="AD19" i="180" s="1"/>
  <c r="U19" i="180"/>
  <c r="R19" i="180"/>
  <c r="O19" i="180"/>
  <c r="L19" i="180"/>
  <c r="I19" i="180"/>
  <c r="F19" i="180"/>
  <c r="D19" i="180"/>
  <c r="G19" i="180" s="1"/>
  <c r="C19" i="180"/>
  <c r="X18" i="180"/>
  <c r="AA18" i="180" s="1"/>
  <c r="U18" i="180"/>
  <c r="R18" i="180"/>
  <c r="O18" i="180"/>
  <c r="L18" i="180"/>
  <c r="I18" i="180"/>
  <c r="F18" i="180"/>
  <c r="D18" i="180"/>
  <c r="G18" i="180" s="1"/>
  <c r="C18" i="180"/>
  <c r="X17" i="180"/>
  <c r="AD17" i="180" s="1"/>
  <c r="U17" i="180"/>
  <c r="R17" i="180"/>
  <c r="O17" i="180"/>
  <c r="L17" i="180"/>
  <c r="I17" i="180"/>
  <c r="F17" i="180"/>
  <c r="D17" i="180"/>
  <c r="G17" i="180" s="1"/>
  <c r="J17" i="180" s="1"/>
  <c r="K17" i="180" s="1"/>
  <c r="C17" i="180"/>
  <c r="X16" i="180"/>
  <c r="AA16" i="180" s="1"/>
  <c r="AG16" i="180" s="1"/>
  <c r="U16" i="180"/>
  <c r="R16" i="180"/>
  <c r="O16" i="180"/>
  <c r="L16" i="180"/>
  <c r="I16" i="180"/>
  <c r="F16" i="180"/>
  <c r="D16" i="180"/>
  <c r="G16" i="180" s="1"/>
  <c r="J16" i="180" s="1"/>
  <c r="M16" i="180" s="1"/>
  <c r="C16" i="180"/>
  <c r="AG15" i="180"/>
  <c r="AM15" i="180" s="1"/>
  <c r="X15" i="180"/>
  <c r="AD15" i="180" s="1"/>
  <c r="U15" i="180"/>
  <c r="R15" i="180"/>
  <c r="O15" i="180"/>
  <c r="L15" i="180"/>
  <c r="I15" i="180"/>
  <c r="F15" i="180"/>
  <c r="D15" i="180"/>
  <c r="G15" i="180" s="1"/>
  <c r="J15" i="180" s="1"/>
  <c r="M15" i="180" s="1"/>
  <c r="P15" i="180" s="1"/>
  <c r="S15" i="180" s="1"/>
  <c r="C15" i="180"/>
  <c r="X14" i="180"/>
  <c r="AA14" i="180" s="1"/>
  <c r="U14" i="180"/>
  <c r="R14" i="180"/>
  <c r="O14" i="180"/>
  <c r="L14" i="180"/>
  <c r="I14" i="180"/>
  <c r="F14" i="180"/>
  <c r="D14" i="180"/>
  <c r="G14" i="180" s="1"/>
  <c r="C14" i="180"/>
  <c r="X13" i="180"/>
  <c r="AA13" i="180" s="1"/>
  <c r="U13" i="180"/>
  <c r="R13" i="180"/>
  <c r="O13" i="180"/>
  <c r="L13" i="180"/>
  <c r="I13" i="180"/>
  <c r="F13" i="180"/>
  <c r="D13" i="180"/>
  <c r="G13" i="180" s="1"/>
  <c r="J13" i="180" s="1"/>
  <c r="C13" i="180"/>
  <c r="X12" i="180"/>
  <c r="AD12" i="180" s="1"/>
  <c r="AJ12" i="180" s="1"/>
  <c r="U12" i="180"/>
  <c r="R12" i="180"/>
  <c r="O12" i="180"/>
  <c r="L12" i="180"/>
  <c r="I12" i="180"/>
  <c r="F12" i="180"/>
  <c r="D12" i="180"/>
  <c r="G12" i="180" s="1"/>
  <c r="J12" i="180" s="1"/>
  <c r="M12" i="180" s="1"/>
  <c r="C12" i="180"/>
  <c r="E12" i="180" s="1"/>
  <c r="X11" i="180"/>
  <c r="AA11" i="180" s="1"/>
  <c r="U11" i="180"/>
  <c r="R11" i="180"/>
  <c r="O11" i="180"/>
  <c r="L11" i="180"/>
  <c r="I11" i="180"/>
  <c r="F11" i="180"/>
  <c r="D11" i="180"/>
  <c r="C11" i="180"/>
  <c r="X10" i="180"/>
  <c r="AD10" i="180" s="1"/>
  <c r="U10" i="180"/>
  <c r="R10" i="180"/>
  <c r="O10" i="180"/>
  <c r="L10" i="180"/>
  <c r="I10" i="180"/>
  <c r="F10" i="180"/>
  <c r="D10" i="180"/>
  <c r="G10" i="180" s="1"/>
  <c r="C10" i="180"/>
  <c r="X9" i="180"/>
  <c r="AD9" i="180" s="1"/>
  <c r="U9" i="180"/>
  <c r="R9" i="180"/>
  <c r="O9" i="180"/>
  <c r="L9" i="180"/>
  <c r="I9" i="180"/>
  <c r="F9" i="180"/>
  <c r="D9" i="180"/>
  <c r="G9" i="180" s="1"/>
  <c r="J9" i="180" s="1"/>
  <c r="C9" i="180"/>
  <c r="D5" i="180"/>
  <c r="G5" i="180" s="1"/>
  <c r="J5" i="180" s="1"/>
  <c r="N42" i="177" l="1"/>
  <c r="N40" i="177"/>
  <c r="N41" i="177"/>
  <c r="P41" i="177"/>
  <c r="P40" i="177"/>
  <c r="P42" i="177"/>
  <c r="Q41" i="177"/>
  <c r="Q42" i="177"/>
  <c r="Q40" i="177"/>
  <c r="S41" i="177"/>
  <c r="O40" i="177"/>
  <c r="S40" i="177"/>
  <c r="E16" i="180"/>
  <c r="G40" i="180"/>
  <c r="J40" i="180" s="1"/>
  <c r="H14" i="180"/>
  <c r="AA10" i="180"/>
  <c r="AG10" i="180" s="1"/>
  <c r="AA12" i="180"/>
  <c r="AG12" i="180" s="1"/>
  <c r="AM12" i="180" s="1"/>
  <c r="H16" i="180"/>
  <c r="E34" i="180"/>
  <c r="E38" i="180"/>
  <c r="W34" i="180"/>
  <c r="H23" i="180"/>
  <c r="G42" i="180"/>
  <c r="J42" i="180" s="1"/>
  <c r="M42" i="180" s="1"/>
  <c r="P42" i="180" s="1"/>
  <c r="S42" i="180" s="1"/>
  <c r="V42" i="180" s="1"/>
  <c r="Y42" i="180" s="1"/>
  <c r="AB42" i="180" s="1"/>
  <c r="AE42" i="180" s="1"/>
  <c r="AH42" i="180" s="1"/>
  <c r="AK42" i="180" s="1"/>
  <c r="AN42" i="180" s="1"/>
  <c r="AQ42" i="180" s="1"/>
  <c r="AT42" i="180" s="1"/>
  <c r="AW42" i="180" s="1"/>
  <c r="AZ42" i="180" s="1"/>
  <c r="BC42" i="180" s="1"/>
  <c r="BF42" i="180" s="1"/>
  <c r="BI42" i="180" s="1"/>
  <c r="BL42" i="180" s="1"/>
  <c r="BM42" i="180" s="1"/>
  <c r="G45" i="180"/>
  <c r="H45" i="180" s="1"/>
  <c r="AD13" i="180"/>
  <c r="AJ13" i="180" s="1"/>
  <c r="AP13" i="180" s="1"/>
  <c r="AD14" i="180"/>
  <c r="E17" i="180"/>
  <c r="E19" i="180"/>
  <c r="E23" i="180"/>
  <c r="E25" i="180"/>
  <c r="G30" i="180"/>
  <c r="J30" i="180" s="1"/>
  <c r="K30" i="180" s="1"/>
  <c r="H34" i="180"/>
  <c r="BA34" i="180"/>
  <c r="N15" i="180"/>
  <c r="AD16" i="180"/>
  <c r="AJ16" i="180" s="1"/>
  <c r="AP16" i="180" s="1"/>
  <c r="AA19" i="180"/>
  <c r="AG19" i="180" s="1"/>
  <c r="AM19" i="180" s="1"/>
  <c r="AA21" i="180"/>
  <c r="AG21" i="180" s="1"/>
  <c r="H26" i="180"/>
  <c r="AC34" i="180"/>
  <c r="H40" i="180"/>
  <c r="E41" i="180"/>
  <c r="E49" i="180"/>
  <c r="E50" i="180" s="1"/>
  <c r="C9" i="181" s="1"/>
  <c r="AD18" i="180"/>
  <c r="AJ18" i="180" s="1"/>
  <c r="G33" i="180"/>
  <c r="J33" i="180" s="1"/>
  <c r="K33" i="180" s="1"/>
  <c r="AU34" i="180"/>
  <c r="H10" i="180"/>
  <c r="H12" i="180"/>
  <c r="E13" i="180"/>
  <c r="H15" i="180"/>
  <c r="AA17" i="180"/>
  <c r="AG17" i="180" s="1"/>
  <c r="AM17" i="180" s="1"/>
  <c r="G24" i="180"/>
  <c r="E24" i="180"/>
  <c r="N16" i="180"/>
  <c r="H18" i="180"/>
  <c r="H21" i="180"/>
  <c r="AA20" i="180"/>
  <c r="AG20" i="180" s="1"/>
  <c r="AD20" i="180"/>
  <c r="J36" i="180"/>
  <c r="H36" i="180"/>
  <c r="G37" i="180"/>
  <c r="H37" i="180" s="1"/>
  <c r="J31" i="180"/>
  <c r="M31" i="180" s="1"/>
  <c r="N31" i="180" s="1"/>
  <c r="E10" i="180"/>
  <c r="E11" i="180"/>
  <c r="E14" i="180"/>
  <c r="E15" i="180"/>
  <c r="AA23" i="180"/>
  <c r="AG23" i="180" s="1"/>
  <c r="AM23" i="180" s="1"/>
  <c r="E26" i="180"/>
  <c r="E32" i="180"/>
  <c r="K34" i="180"/>
  <c r="AI34" i="180"/>
  <c r="BG34" i="180"/>
  <c r="E36" i="180"/>
  <c r="G39" i="180"/>
  <c r="H39" i="180" s="1"/>
  <c r="G43" i="180"/>
  <c r="H43" i="180" s="1"/>
  <c r="E44" i="180"/>
  <c r="F46" i="180"/>
  <c r="H46" i="180" s="1"/>
  <c r="E9" i="180"/>
  <c r="K12" i="180"/>
  <c r="E21" i="180"/>
  <c r="E22" i="180"/>
  <c r="Q34" i="180"/>
  <c r="AO34" i="180"/>
  <c r="H44" i="180"/>
  <c r="M5" i="180"/>
  <c r="F27" i="180"/>
  <c r="H9" i="180"/>
  <c r="AG11" i="180"/>
  <c r="K13" i="180"/>
  <c r="M13" i="180"/>
  <c r="N12" i="180"/>
  <c r="P12" i="180"/>
  <c r="AP12" i="180"/>
  <c r="H13" i="180"/>
  <c r="K9" i="180"/>
  <c r="M9" i="180"/>
  <c r="AJ10" i="180"/>
  <c r="AS12" i="180"/>
  <c r="V15" i="180"/>
  <c r="T15" i="180"/>
  <c r="AJ9" i="180"/>
  <c r="AG13" i="180"/>
  <c r="AS15" i="180"/>
  <c r="AD11" i="180"/>
  <c r="J10" i="180"/>
  <c r="G11" i="180"/>
  <c r="J14" i="180"/>
  <c r="P16" i="180"/>
  <c r="M17" i="180"/>
  <c r="E18" i="180"/>
  <c r="AJ19" i="180"/>
  <c r="K21" i="180"/>
  <c r="M21" i="180"/>
  <c r="AP21" i="180"/>
  <c r="AG14" i="180"/>
  <c r="Q15" i="180"/>
  <c r="AJ15" i="180"/>
  <c r="AM16" i="180"/>
  <c r="J18" i="180"/>
  <c r="H19" i="180"/>
  <c r="J19" i="180"/>
  <c r="E20" i="180"/>
  <c r="G20" i="180"/>
  <c r="AJ20" i="180"/>
  <c r="AG22" i="180"/>
  <c r="M26" i="180"/>
  <c r="P26" i="180" s="1"/>
  <c r="S26" i="180" s="1"/>
  <c r="V26" i="180" s="1"/>
  <c r="C27" i="180"/>
  <c r="AA9" i="180"/>
  <c r="K15" i="180"/>
  <c r="K16" i="180"/>
  <c r="H17" i="180"/>
  <c r="AJ17" i="180"/>
  <c r="AG18" i="180"/>
  <c r="H22" i="180"/>
  <c r="J22" i="180"/>
  <c r="P25" i="180"/>
  <c r="AJ14" i="180"/>
  <c r="AM21" i="180"/>
  <c r="AJ23" i="180"/>
  <c r="J23" i="180"/>
  <c r="M23" i="180" s="1"/>
  <c r="P23" i="180" s="1"/>
  <c r="S23" i="180" s="1"/>
  <c r="H25" i="180"/>
  <c r="BW31" i="180"/>
  <c r="BW37" i="180"/>
  <c r="AD22" i="180"/>
  <c r="P32" i="180"/>
  <c r="N32" i="180"/>
  <c r="BW39" i="180"/>
  <c r="BW29" i="180"/>
  <c r="BV34" i="180"/>
  <c r="P31" i="180"/>
  <c r="BW33" i="180"/>
  <c r="H32" i="180"/>
  <c r="BT33" i="180"/>
  <c r="N34" i="180"/>
  <c r="Z34" i="180"/>
  <c r="AL34" i="180"/>
  <c r="AX34" i="180"/>
  <c r="BJ34" i="180"/>
  <c r="BP34" i="180"/>
  <c r="Q38" i="180"/>
  <c r="AC38" i="180"/>
  <c r="AO38" i="180"/>
  <c r="BA38" i="180"/>
  <c r="BW38" i="180"/>
  <c r="K32" i="180"/>
  <c r="BW32" i="180"/>
  <c r="BW34" i="180"/>
  <c r="BY34" i="180" s="1"/>
  <c r="BS34" i="180"/>
  <c r="BQ35" i="180"/>
  <c r="H38" i="180"/>
  <c r="T38" i="180"/>
  <c r="AF38" i="180"/>
  <c r="AR38" i="180"/>
  <c r="BD38" i="180"/>
  <c r="BL38" i="180"/>
  <c r="BO38" i="180" s="1"/>
  <c r="BW43" i="180"/>
  <c r="BT30" i="180"/>
  <c r="T34" i="180"/>
  <c r="AF34" i="180"/>
  <c r="AR34" i="180"/>
  <c r="BD34" i="180"/>
  <c r="G35" i="180"/>
  <c r="K38" i="180"/>
  <c r="W38" i="180"/>
  <c r="AI38" i="180"/>
  <c r="AU38" i="180"/>
  <c r="BG38" i="180"/>
  <c r="J39" i="180"/>
  <c r="M40" i="180"/>
  <c r="K40" i="180"/>
  <c r="H41" i="180"/>
  <c r="J41" i="180"/>
  <c r="N38" i="180"/>
  <c r="Z38" i="180"/>
  <c r="AL38" i="180"/>
  <c r="AX38" i="180"/>
  <c r="N46" i="180"/>
  <c r="P46" i="180"/>
  <c r="BM34" i="180"/>
  <c r="N42" i="180"/>
  <c r="Z42" i="180"/>
  <c r="Q44" i="180"/>
  <c r="AC44" i="180"/>
  <c r="AO44" i="180"/>
  <c r="BA44" i="180"/>
  <c r="BW44" i="180"/>
  <c r="BW41" i="180"/>
  <c r="Q42" i="180"/>
  <c r="T44" i="180"/>
  <c r="AF44" i="180"/>
  <c r="AR44" i="180"/>
  <c r="BD44" i="180"/>
  <c r="BL44" i="180"/>
  <c r="BO44" i="180" s="1"/>
  <c r="K46" i="180"/>
  <c r="BQ46" i="180"/>
  <c r="BT40" i="180"/>
  <c r="AF42" i="180"/>
  <c r="AR42" i="180"/>
  <c r="K44" i="180"/>
  <c r="W44" i="180"/>
  <c r="AI44" i="180"/>
  <c r="AU44" i="180"/>
  <c r="BG44" i="180"/>
  <c r="BW45" i="180"/>
  <c r="BQ40" i="180"/>
  <c r="BG42" i="180"/>
  <c r="N44" i="180"/>
  <c r="Z44" i="180"/>
  <c r="AL44" i="180"/>
  <c r="AX44" i="180"/>
  <c r="H49" i="180"/>
  <c r="H50" i="180" s="1"/>
  <c r="D9" i="181" s="1"/>
  <c r="E46" i="180"/>
  <c r="M49" i="180"/>
  <c r="K49" i="180"/>
  <c r="K50" i="180" s="1"/>
  <c r="E9" i="181" s="1"/>
  <c r="BA42" i="180" l="1"/>
  <c r="BJ42" i="180"/>
  <c r="J37" i="180"/>
  <c r="K37" i="180" s="1"/>
  <c r="AI42" i="180"/>
  <c r="BO42" i="180"/>
  <c r="BR42" i="180" s="1"/>
  <c r="BU42" i="180" s="1"/>
  <c r="BX42" i="180" s="1"/>
  <c r="BY42" i="180" s="1"/>
  <c r="M33" i="180"/>
  <c r="P33" i="180" s="1"/>
  <c r="H33" i="180"/>
  <c r="J45" i="180"/>
  <c r="M45" i="180" s="1"/>
  <c r="BM44" i="180"/>
  <c r="E47" i="180"/>
  <c r="C8" i="181" s="1"/>
  <c r="T42" i="180"/>
  <c r="AO42" i="180"/>
  <c r="AX42" i="180"/>
  <c r="K42" i="180"/>
  <c r="H42" i="180"/>
  <c r="BD42" i="180"/>
  <c r="AC42" i="180"/>
  <c r="J43" i="180"/>
  <c r="K43" i="180" s="1"/>
  <c r="AL42" i="180"/>
  <c r="W42" i="180"/>
  <c r="BP42" i="180"/>
  <c r="M30" i="180"/>
  <c r="P30" i="180" s="1"/>
  <c r="AU42" i="180"/>
  <c r="BM38" i="180"/>
  <c r="K23" i="180"/>
  <c r="Q23" i="180"/>
  <c r="H30" i="180"/>
  <c r="K31" i="180"/>
  <c r="N23" i="180"/>
  <c r="E27" i="180"/>
  <c r="M36" i="180"/>
  <c r="K36" i="180"/>
  <c r="H24" i="180"/>
  <c r="J24" i="180"/>
  <c r="M24" i="180" s="1"/>
  <c r="P24" i="180" s="1"/>
  <c r="S24" i="180" s="1"/>
  <c r="P49" i="180"/>
  <c r="N49" i="180"/>
  <c r="N50" i="180" s="1"/>
  <c r="F9" i="181" s="1"/>
  <c r="BV42" i="180"/>
  <c r="M37" i="180"/>
  <c r="T23" i="180"/>
  <c r="V23" i="180"/>
  <c r="AP14" i="180"/>
  <c r="AM18" i="180"/>
  <c r="K19" i="180"/>
  <c r="M19" i="180"/>
  <c r="AS16" i="180"/>
  <c r="AJ11" i="180"/>
  <c r="AY12" i="180"/>
  <c r="S12" i="180"/>
  <c r="Q12" i="180"/>
  <c r="N40" i="180"/>
  <c r="P40" i="180"/>
  <c r="H35" i="180"/>
  <c r="J35" i="180"/>
  <c r="BW35" i="180"/>
  <c r="N33" i="180"/>
  <c r="AJ22" i="180"/>
  <c r="AP23" i="180"/>
  <c r="AS21" i="180"/>
  <c r="AP20" i="180"/>
  <c r="AP15" i="180"/>
  <c r="AV21" i="180"/>
  <c r="AP19" i="180"/>
  <c r="M14" i="180"/>
  <c r="K14" i="180"/>
  <c r="M10" i="180"/>
  <c r="K10" i="180"/>
  <c r="AP9" i="180"/>
  <c r="AV13" i="180"/>
  <c r="P5" i="180"/>
  <c r="BW40" i="180"/>
  <c r="BP44" i="180"/>
  <c r="BR44" i="180"/>
  <c r="M41" i="180"/>
  <c r="K41" i="180"/>
  <c r="BP38" i="180"/>
  <c r="BR38" i="180"/>
  <c r="S25" i="180"/>
  <c r="AM20" i="180"/>
  <c r="AP17" i="180"/>
  <c r="Y26" i="180"/>
  <c r="AM22" i="180"/>
  <c r="H20" i="180"/>
  <c r="J20" i="180"/>
  <c r="K18" i="180"/>
  <c r="M18" i="180"/>
  <c r="AS23" i="180"/>
  <c r="AM10" i="180"/>
  <c r="Y15" i="180"/>
  <c r="W15" i="180"/>
  <c r="AP10" i="180"/>
  <c r="AV12" i="180"/>
  <c r="AS17" i="180"/>
  <c r="AM11" i="180"/>
  <c r="BW46" i="180"/>
  <c r="S46" i="180"/>
  <c r="Q46" i="180"/>
  <c r="K39" i="180"/>
  <c r="M39" i="180"/>
  <c r="S31" i="180"/>
  <c r="Q31" i="180"/>
  <c r="S32" i="180"/>
  <c r="Q32" i="180"/>
  <c r="J29" i="180"/>
  <c r="H29" i="180"/>
  <c r="K22" i="180"/>
  <c r="M22" i="180"/>
  <c r="AG9" i="180"/>
  <c r="AM14" i="180"/>
  <c r="N21" i="180"/>
  <c r="P21" i="180"/>
  <c r="AS19" i="180"/>
  <c r="AP18" i="180"/>
  <c r="P17" i="180"/>
  <c r="N17" i="180"/>
  <c r="S16" i="180"/>
  <c r="Q16" i="180"/>
  <c r="H11" i="180"/>
  <c r="J11" i="180"/>
  <c r="AY15" i="180"/>
  <c r="AM13" i="180"/>
  <c r="AV16" i="180"/>
  <c r="P9" i="180"/>
  <c r="N9" i="180"/>
  <c r="P13" i="180"/>
  <c r="N13" i="180"/>
  <c r="S32" i="177"/>
  <c r="BS42" i="180" l="1"/>
  <c r="N30" i="180"/>
  <c r="E51" i="180"/>
  <c r="C6" i="181" s="1"/>
  <c r="C7" i="181"/>
  <c r="K45" i="180"/>
  <c r="H27" i="180"/>
  <c r="D7" i="181" s="1"/>
  <c r="M43" i="180"/>
  <c r="P43" i="180" s="1"/>
  <c r="H47" i="180"/>
  <c r="D8" i="181" s="1"/>
  <c r="P36" i="180"/>
  <c r="N36" i="180"/>
  <c r="M11" i="180"/>
  <c r="K11" i="180"/>
  <c r="AS14" i="180"/>
  <c r="V24" i="180"/>
  <c r="N39" i="180"/>
  <c r="P39" i="180"/>
  <c r="AV10" i="180"/>
  <c r="N18" i="180"/>
  <c r="P18" i="180"/>
  <c r="S9" i="180"/>
  <c r="Q9" i="180"/>
  <c r="AS13" i="180"/>
  <c r="Q17" i="180"/>
  <c r="S17" i="180"/>
  <c r="AY19" i="180"/>
  <c r="P22" i="180"/>
  <c r="N22" i="180"/>
  <c r="AS10" i="180"/>
  <c r="AS22" i="180"/>
  <c r="AV17" i="180"/>
  <c r="BU38" i="180"/>
  <c r="BS38" i="180"/>
  <c r="N41" i="180"/>
  <c r="P41" i="180"/>
  <c r="AV20" i="180"/>
  <c r="Q33" i="180"/>
  <c r="S33" i="180"/>
  <c r="Q30" i="180"/>
  <c r="S30" i="180"/>
  <c r="S40" i="180"/>
  <c r="Q40" i="180"/>
  <c r="BE12" i="180"/>
  <c r="AY16" i="180"/>
  <c r="AV14" i="180"/>
  <c r="N37" i="180"/>
  <c r="P37" i="180"/>
  <c r="BE15" i="180"/>
  <c r="K29" i="180"/>
  <c r="M29" i="180"/>
  <c r="AS11" i="180"/>
  <c r="BB12" i="180"/>
  <c r="AY23" i="180"/>
  <c r="AB26" i="180"/>
  <c r="BB13" i="180"/>
  <c r="P14" i="180"/>
  <c r="N14" i="180"/>
  <c r="BB21" i="180"/>
  <c r="AV23" i="180"/>
  <c r="AP22" i="180"/>
  <c r="V12" i="180"/>
  <c r="T12" i="180"/>
  <c r="AS18" i="180"/>
  <c r="BB16" i="180"/>
  <c r="S21" i="180"/>
  <c r="Q21" i="180"/>
  <c r="AB15" i="180"/>
  <c r="Z15" i="180"/>
  <c r="M20" i="180"/>
  <c r="K20" i="180"/>
  <c r="S13" i="180"/>
  <c r="Q13" i="180"/>
  <c r="T16" i="180"/>
  <c r="V16" i="180"/>
  <c r="AV18" i="180"/>
  <c r="AM9" i="180"/>
  <c r="T31" i="180"/>
  <c r="V31" i="180"/>
  <c r="T46" i="180"/>
  <c r="V46" i="180"/>
  <c r="AY17" i="180"/>
  <c r="AS20" i="180"/>
  <c r="BU44" i="180"/>
  <c r="BS44" i="180"/>
  <c r="K35" i="180"/>
  <c r="M35" i="180"/>
  <c r="AP11" i="180"/>
  <c r="P19" i="180"/>
  <c r="N19" i="180"/>
  <c r="Y23" i="180"/>
  <c r="W23" i="180"/>
  <c r="N45" i="180"/>
  <c r="P45" i="180"/>
  <c r="S49" i="180"/>
  <c r="Q49" i="180"/>
  <c r="Q50" i="180" s="1"/>
  <c r="G9" i="181" s="1"/>
  <c r="V32" i="180"/>
  <c r="T32" i="180"/>
  <c r="V25" i="180"/>
  <c r="S5" i="180"/>
  <c r="Q5" i="180"/>
  <c r="Q6" i="180" s="1"/>
  <c r="G5" i="181" s="1"/>
  <c r="AV9" i="180"/>
  <c r="P10" i="180"/>
  <c r="N10" i="180"/>
  <c r="AV19" i="180"/>
  <c r="AV15" i="180"/>
  <c r="AY21" i="180"/>
  <c r="N43" i="180"/>
  <c r="H51" i="180" l="1"/>
  <c r="D6" i="181" s="1"/>
  <c r="S36" i="180"/>
  <c r="Q36" i="180"/>
  <c r="S10" i="180"/>
  <c r="Q10" i="180"/>
  <c r="Q45" i="180"/>
  <c r="S45" i="180"/>
  <c r="BX44" i="180"/>
  <c r="BY44" i="180" s="1"/>
  <c r="BV44" i="180"/>
  <c r="Y16" i="180"/>
  <c r="W16" i="180"/>
  <c r="AV22" i="180"/>
  <c r="BE23" i="180"/>
  <c r="BK15" i="180"/>
  <c r="AY10" i="180"/>
  <c r="P11" i="180"/>
  <c r="N11" i="180"/>
  <c r="V5" i="180"/>
  <c r="W32" i="180"/>
  <c r="Y32" i="180"/>
  <c r="AV11" i="180"/>
  <c r="BE17" i="180"/>
  <c r="Y31" i="180"/>
  <c r="W31" i="180"/>
  <c r="N20" i="180"/>
  <c r="P20" i="180"/>
  <c r="V21" i="180"/>
  <c r="T21" i="180"/>
  <c r="BB23" i="180"/>
  <c r="AY11" i="180"/>
  <c r="BB14" i="180"/>
  <c r="BK12" i="180"/>
  <c r="BB20" i="180"/>
  <c r="BX38" i="180"/>
  <c r="BY38" i="180" s="1"/>
  <c r="BV38" i="180"/>
  <c r="BB17" i="180"/>
  <c r="S18" i="180"/>
  <c r="Q18" i="180"/>
  <c r="Q39" i="180"/>
  <c r="S39" i="180"/>
  <c r="AY14" i="180"/>
  <c r="AY18" i="180"/>
  <c r="BH21" i="180"/>
  <c r="S22" i="180"/>
  <c r="Q22" i="180"/>
  <c r="V9" i="180"/>
  <c r="T9" i="180"/>
  <c r="Q43" i="180"/>
  <c r="S43" i="180"/>
  <c r="BE21" i="180"/>
  <c r="BB19" i="180"/>
  <c r="BB9" i="180"/>
  <c r="N35" i="180"/>
  <c r="P35" i="180"/>
  <c r="BH16" i="180"/>
  <c r="Y12" i="180"/>
  <c r="W12" i="180"/>
  <c r="S14" i="180"/>
  <c r="Q14" i="180"/>
  <c r="P29" i="180"/>
  <c r="N29" i="180"/>
  <c r="N47" i="180" s="1"/>
  <c r="F8" i="181" s="1"/>
  <c r="Q37" i="180"/>
  <c r="S37" i="180"/>
  <c r="V33" i="180"/>
  <c r="T33" i="180"/>
  <c r="S41" i="180"/>
  <c r="Q41" i="180"/>
  <c r="BE19" i="180"/>
  <c r="AY13" i="180"/>
  <c r="AY20" i="180"/>
  <c r="AS9" i="180"/>
  <c r="BH13" i="180"/>
  <c r="V30" i="180"/>
  <c r="T30" i="180"/>
  <c r="BB10" i="180"/>
  <c r="BB15" i="180"/>
  <c r="Y25" i="180"/>
  <c r="V49" i="180"/>
  <c r="T49" i="180"/>
  <c r="T50" i="180" s="1"/>
  <c r="H9" i="181" s="1"/>
  <c r="AB23" i="180"/>
  <c r="Z23" i="180"/>
  <c r="Q19" i="180"/>
  <c r="S19" i="180"/>
  <c r="Y46" i="180"/>
  <c r="W46" i="180"/>
  <c r="BB18" i="180"/>
  <c r="V13" i="180"/>
  <c r="T13" i="180"/>
  <c r="AE15" i="180"/>
  <c r="AC15" i="180"/>
  <c r="AE26" i="180"/>
  <c r="BH12" i="180"/>
  <c r="K47" i="180"/>
  <c r="E8" i="181" s="1"/>
  <c r="BE16" i="180"/>
  <c r="T40" i="180"/>
  <c r="V40" i="180"/>
  <c r="AY22" i="180"/>
  <c r="V17" i="180"/>
  <c r="T17" i="180"/>
  <c r="Y24" i="180"/>
  <c r="V36" i="180" l="1"/>
  <c r="T36" i="180"/>
  <c r="BE22" i="180"/>
  <c r="BH15" i="180"/>
  <c r="BN16" i="180"/>
  <c r="BH9" i="180"/>
  <c r="Y40" i="180"/>
  <c r="W40" i="180"/>
  <c r="AH26" i="180"/>
  <c r="W13" i="180"/>
  <c r="Y13" i="180"/>
  <c r="Z46" i="180"/>
  <c r="AB46" i="180"/>
  <c r="AE23" i="180"/>
  <c r="AC23" i="180"/>
  <c r="T41" i="180"/>
  <c r="V41" i="180"/>
  <c r="T14" i="180"/>
  <c r="V14" i="180"/>
  <c r="BK21" i="180"/>
  <c r="W9" i="180"/>
  <c r="Y9" i="180"/>
  <c r="BN21" i="180"/>
  <c r="Q20" i="180"/>
  <c r="S20" i="180"/>
  <c r="BK17" i="180"/>
  <c r="AB32" i="180"/>
  <c r="Z32" i="180"/>
  <c r="BQ15" i="180"/>
  <c r="W30" i="180"/>
  <c r="Y30" i="180"/>
  <c r="T37" i="180"/>
  <c r="V37" i="180"/>
  <c r="Q35" i="180"/>
  <c r="S35" i="180"/>
  <c r="BH20" i="180"/>
  <c r="W21" i="180"/>
  <c r="Y21" i="180"/>
  <c r="BE10" i="180"/>
  <c r="BH18" i="180"/>
  <c r="T43" i="180"/>
  <c r="V43" i="180"/>
  <c r="BE14" i="180"/>
  <c r="T18" i="180"/>
  <c r="V18" i="180"/>
  <c r="BQ12" i="180"/>
  <c r="BE11" i="180"/>
  <c r="BB11" i="180"/>
  <c r="Q11" i="180"/>
  <c r="S11" i="180"/>
  <c r="BB22" i="180"/>
  <c r="T10" i="180"/>
  <c r="V10" i="180"/>
  <c r="BK16" i="180"/>
  <c r="AB25" i="180"/>
  <c r="AY9" i="180"/>
  <c r="BK19" i="180"/>
  <c r="BH17" i="180"/>
  <c r="BH23" i="180"/>
  <c r="Z31" i="180"/>
  <c r="AB31" i="180"/>
  <c r="W5" i="180"/>
  <c r="W6" i="180" s="1"/>
  <c r="I5" i="181" s="1"/>
  <c r="Y5" i="180"/>
  <c r="AB16" i="180"/>
  <c r="Z16" i="180"/>
  <c r="Y17" i="180"/>
  <c r="W17" i="180"/>
  <c r="T19" i="180"/>
  <c r="V19" i="180"/>
  <c r="BH10" i="180"/>
  <c r="BN13" i="180"/>
  <c r="AB24" i="180"/>
  <c r="BN12" i="180"/>
  <c r="AH15" i="180"/>
  <c r="AF15" i="180"/>
  <c r="Y49" i="180"/>
  <c r="W49" i="180"/>
  <c r="W50" i="180" s="1"/>
  <c r="I9" i="181" s="1"/>
  <c r="BE20" i="180"/>
  <c r="BE13" i="180"/>
  <c r="W33" i="180"/>
  <c r="Y33" i="180"/>
  <c r="S29" i="180"/>
  <c r="Q29" i="180"/>
  <c r="Z12" i="180"/>
  <c r="AB12" i="180"/>
  <c r="BH19" i="180"/>
  <c r="T22" i="180"/>
  <c r="V22" i="180"/>
  <c r="BE18" i="180"/>
  <c r="T39" i="180"/>
  <c r="V39" i="180"/>
  <c r="BH14" i="180"/>
  <c r="BK23" i="180"/>
  <c r="T45" i="180"/>
  <c r="V45" i="180"/>
  <c r="D51" i="178"/>
  <c r="G51" i="178" s="1"/>
  <c r="H51" i="178" s="1"/>
  <c r="H52" i="178" s="1"/>
  <c r="D48" i="178"/>
  <c r="E48" i="178" s="1"/>
  <c r="D47" i="178"/>
  <c r="G47" i="178" s="1"/>
  <c r="H47" i="178" s="1"/>
  <c r="D46" i="178"/>
  <c r="G46" i="178" s="1"/>
  <c r="J46" i="178" s="1"/>
  <c r="D45" i="178"/>
  <c r="G45" i="178" s="1"/>
  <c r="J45" i="178" s="1"/>
  <c r="M45" i="178" s="1"/>
  <c r="D44" i="178"/>
  <c r="E44" i="178" s="1"/>
  <c r="D30" i="178"/>
  <c r="D31" i="178"/>
  <c r="G31" i="178" s="1"/>
  <c r="H31" i="178" s="1"/>
  <c r="D32" i="178"/>
  <c r="D33" i="178"/>
  <c r="G33" i="178" s="1"/>
  <c r="H33" i="178" s="1"/>
  <c r="D34" i="178"/>
  <c r="D35" i="178"/>
  <c r="G35" i="178" s="1"/>
  <c r="J35" i="178" s="1"/>
  <c r="D36" i="178"/>
  <c r="D37" i="178"/>
  <c r="G37" i="178" s="1"/>
  <c r="H37" i="178" s="1"/>
  <c r="D38" i="178"/>
  <c r="E38" i="178" s="1"/>
  <c r="D39" i="178"/>
  <c r="G39" i="178" s="1"/>
  <c r="H39" i="178" s="1"/>
  <c r="D40" i="178"/>
  <c r="E40" i="178" s="1"/>
  <c r="D41" i="178"/>
  <c r="G41" i="178" s="1"/>
  <c r="H41" i="178" s="1"/>
  <c r="D42" i="178"/>
  <c r="E42" i="178" s="1"/>
  <c r="D43" i="178"/>
  <c r="G43" i="178" s="1"/>
  <c r="J43" i="178" s="1"/>
  <c r="D29" i="178"/>
  <c r="G29" i="178" s="1"/>
  <c r="H29" i="178" s="1"/>
  <c r="BN30" i="178"/>
  <c r="BT30" i="178" s="1"/>
  <c r="BN31" i="178"/>
  <c r="BT31" i="178" s="1"/>
  <c r="BN32" i="178"/>
  <c r="BT32" i="178" s="1"/>
  <c r="BN33" i="178"/>
  <c r="BT33" i="178" s="1"/>
  <c r="BN34" i="178"/>
  <c r="BT34" i="178" s="1"/>
  <c r="BN35" i="178"/>
  <c r="BT35" i="178" s="1"/>
  <c r="BN36" i="178"/>
  <c r="BT36" i="178" s="1"/>
  <c r="BN37" i="178"/>
  <c r="BT37" i="178" s="1"/>
  <c r="BN38" i="178"/>
  <c r="BT38" i="178" s="1"/>
  <c r="BN39" i="178"/>
  <c r="BT39" i="178" s="1"/>
  <c r="BN40" i="178"/>
  <c r="BN41" i="178"/>
  <c r="BT41" i="178" s="1"/>
  <c r="BN42" i="178"/>
  <c r="BT42" i="178" s="1"/>
  <c r="BN43" i="178"/>
  <c r="BT43" i="178" s="1"/>
  <c r="BN44" i="178"/>
  <c r="BT44" i="178" s="1"/>
  <c r="BN45" i="178"/>
  <c r="BT45" i="178" s="1"/>
  <c r="BN46" i="178"/>
  <c r="BT46" i="178" s="1"/>
  <c r="BN47" i="178"/>
  <c r="BT47" i="178" s="1"/>
  <c r="BN48" i="178"/>
  <c r="BT48" i="178" s="1"/>
  <c r="BN29" i="178"/>
  <c r="BT29" i="178" s="1"/>
  <c r="BK30" i="178"/>
  <c r="BQ30" i="178" s="1"/>
  <c r="BW30" i="178" s="1"/>
  <c r="BK31" i="178"/>
  <c r="BK32" i="178"/>
  <c r="BQ32" i="178" s="1"/>
  <c r="BW32" i="178" s="1"/>
  <c r="BK33" i="178"/>
  <c r="BK34" i="178"/>
  <c r="BQ34" i="178" s="1"/>
  <c r="BW34" i="178" s="1"/>
  <c r="BK35" i="178"/>
  <c r="BQ35" i="178" s="1"/>
  <c r="BW35" i="178" s="1"/>
  <c r="BK36" i="178"/>
  <c r="BQ36" i="178" s="1"/>
  <c r="BW36" i="178" s="1"/>
  <c r="BK37" i="178"/>
  <c r="BK38" i="178"/>
  <c r="BQ38" i="178" s="1"/>
  <c r="BW38" i="178" s="1"/>
  <c r="BK39" i="178"/>
  <c r="BQ39" i="178" s="1"/>
  <c r="BW39" i="178" s="1"/>
  <c r="BK40" i="178"/>
  <c r="BQ40" i="178" s="1"/>
  <c r="BW40" i="178" s="1"/>
  <c r="BK41" i="178"/>
  <c r="BK42" i="178"/>
  <c r="BQ42" i="178" s="1"/>
  <c r="BW42" i="178" s="1"/>
  <c r="BK43" i="178"/>
  <c r="BK44" i="178"/>
  <c r="BQ44" i="178" s="1"/>
  <c r="BW44" i="178" s="1"/>
  <c r="BK45" i="178"/>
  <c r="BK46" i="178"/>
  <c r="BQ46" i="178" s="1"/>
  <c r="BW46" i="178" s="1"/>
  <c r="BK47" i="178"/>
  <c r="BQ47" i="178" s="1"/>
  <c r="BW47" i="178" s="1"/>
  <c r="BK48" i="178"/>
  <c r="BQ48" i="178" s="1"/>
  <c r="BW48" i="178" s="1"/>
  <c r="BK29" i="178"/>
  <c r="C46" i="178"/>
  <c r="E46" i="178" s="1"/>
  <c r="AG15" i="178"/>
  <c r="AM15" i="178" s="1"/>
  <c r="AS15" i="178" s="1"/>
  <c r="AY15" i="178" s="1"/>
  <c r="BE15" i="178" s="1"/>
  <c r="BK15" i="178" s="1"/>
  <c r="BQ15" i="178" s="1"/>
  <c r="BW15" i="178" s="1"/>
  <c r="X16" i="178"/>
  <c r="AA16" i="178" s="1"/>
  <c r="AG16" i="178" s="1"/>
  <c r="AM16" i="178" s="1"/>
  <c r="AS16" i="178" s="1"/>
  <c r="AY16" i="178" s="1"/>
  <c r="BE16" i="178" s="1"/>
  <c r="BK16" i="178" s="1"/>
  <c r="BQ16" i="178" s="1"/>
  <c r="BW16" i="178" s="1"/>
  <c r="X17" i="178"/>
  <c r="AD17" i="178" s="1"/>
  <c r="AJ17" i="178" s="1"/>
  <c r="AP17" i="178" s="1"/>
  <c r="AV17" i="178" s="1"/>
  <c r="X18" i="178"/>
  <c r="AA18" i="178" s="1"/>
  <c r="AG18" i="178" s="1"/>
  <c r="X19" i="178"/>
  <c r="AD19" i="178" s="1"/>
  <c r="AJ19" i="178" s="1"/>
  <c r="AP19" i="178" s="1"/>
  <c r="AV19" i="178" s="1"/>
  <c r="BB19" i="178" s="1"/>
  <c r="BH19" i="178" s="1"/>
  <c r="BN19" i="178" s="1"/>
  <c r="BT19" i="178" s="1"/>
  <c r="X20" i="178"/>
  <c r="AA20" i="178" s="1"/>
  <c r="AG20" i="178" s="1"/>
  <c r="AM20" i="178" s="1"/>
  <c r="AS20" i="178" s="1"/>
  <c r="AY20" i="178" s="1"/>
  <c r="BE20" i="178" s="1"/>
  <c r="BK20" i="178" s="1"/>
  <c r="BQ20" i="178" s="1"/>
  <c r="BW20" i="178" s="1"/>
  <c r="X21" i="178"/>
  <c r="AD21" i="178" s="1"/>
  <c r="AJ21" i="178" s="1"/>
  <c r="AP21" i="178" s="1"/>
  <c r="AV21" i="178" s="1"/>
  <c r="X22" i="178"/>
  <c r="AA22" i="178" s="1"/>
  <c r="AG22" i="178" s="1"/>
  <c r="X23" i="178"/>
  <c r="AD23" i="178" s="1"/>
  <c r="AJ23" i="178" s="1"/>
  <c r="AP23" i="178" s="1"/>
  <c r="AV23" i="178" s="1"/>
  <c r="BB23" i="178" s="1"/>
  <c r="BH23" i="178" s="1"/>
  <c r="BN23" i="178" s="1"/>
  <c r="BT23" i="178" s="1"/>
  <c r="X15" i="178"/>
  <c r="AD15" i="178" s="1"/>
  <c r="AJ15" i="178" s="1"/>
  <c r="AP15" i="178" s="1"/>
  <c r="AV15" i="178" s="1"/>
  <c r="BB15" i="178" s="1"/>
  <c r="BH15" i="178" s="1"/>
  <c r="BN15" i="178" s="1"/>
  <c r="BT15" i="178" s="1"/>
  <c r="X14" i="178"/>
  <c r="AD14" i="178" s="1"/>
  <c r="AJ14" i="178" s="1"/>
  <c r="AP14" i="178" s="1"/>
  <c r="AV14" i="178" s="1"/>
  <c r="BB14" i="178" s="1"/>
  <c r="BH14" i="178" s="1"/>
  <c r="BN14" i="178" s="1"/>
  <c r="BT14" i="178" s="1"/>
  <c r="X10" i="178"/>
  <c r="AD10" i="178" s="1"/>
  <c r="AJ10" i="178" s="1"/>
  <c r="AP10" i="178" s="1"/>
  <c r="AV10" i="178" s="1"/>
  <c r="BB10" i="178" s="1"/>
  <c r="BH10" i="178" s="1"/>
  <c r="BN10" i="178" s="1"/>
  <c r="BT10" i="178" s="1"/>
  <c r="X11" i="178"/>
  <c r="AD11" i="178" s="1"/>
  <c r="AJ11" i="178" s="1"/>
  <c r="AP11" i="178" s="1"/>
  <c r="AV11" i="178" s="1"/>
  <c r="BB11" i="178" s="1"/>
  <c r="BH11" i="178" s="1"/>
  <c r="BN11" i="178" s="1"/>
  <c r="BT11" i="178" s="1"/>
  <c r="X12" i="178"/>
  <c r="AA12" i="178" s="1"/>
  <c r="AG12" i="178" s="1"/>
  <c r="AM12" i="178" s="1"/>
  <c r="AS12" i="178" s="1"/>
  <c r="AY12" i="178" s="1"/>
  <c r="BE12" i="178" s="1"/>
  <c r="BK12" i="178" s="1"/>
  <c r="BQ12" i="178" s="1"/>
  <c r="BW12" i="178" s="1"/>
  <c r="X13" i="178"/>
  <c r="AD13" i="178" s="1"/>
  <c r="AJ13" i="178" s="1"/>
  <c r="AP13" i="178" s="1"/>
  <c r="AV13" i="178" s="1"/>
  <c r="X9" i="178"/>
  <c r="AD9" i="178" s="1"/>
  <c r="AJ9" i="178" s="1"/>
  <c r="AP9" i="178" s="1"/>
  <c r="U16" i="178"/>
  <c r="U17" i="178"/>
  <c r="U18" i="178"/>
  <c r="U19" i="178"/>
  <c r="U20" i="178"/>
  <c r="U21" i="178"/>
  <c r="U22" i="178"/>
  <c r="U23" i="178"/>
  <c r="U15" i="178"/>
  <c r="U10" i="178"/>
  <c r="U11" i="178"/>
  <c r="U12" i="178"/>
  <c r="U13" i="178"/>
  <c r="U14" i="178"/>
  <c r="U9" i="178"/>
  <c r="R16" i="178"/>
  <c r="R17" i="178"/>
  <c r="R18" i="178"/>
  <c r="R19" i="178"/>
  <c r="R20" i="178"/>
  <c r="R21" i="178"/>
  <c r="R22" i="178"/>
  <c r="R23" i="178"/>
  <c r="R15" i="178"/>
  <c r="R10" i="178"/>
  <c r="R11" i="178"/>
  <c r="R12" i="178"/>
  <c r="R13" i="178"/>
  <c r="R14" i="178"/>
  <c r="R9" i="178"/>
  <c r="O16" i="178"/>
  <c r="O17" i="178"/>
  <c r="O18" i="178"/>
  <c r="O19" i="178"/>
  <c r="O20" i="178"/>
  <c r="O21" i="178"/>
  <c r="O22" i="178"/>
  <c r="O23" i="178"/>
  <c r="O15" i="178"/>
  <c r="O10" i="178"/>
  <c r="O11" i="178"/>
  <c r="O12" i="178"/>
  <c r="O13" i="178"/>
  <c r="O14" i="178"/>
  <c r="O9" i="178"/>
  <c r="L16" i="178"/>
  <c r="L17" i="178"/>
  <c r="L18" i="178"/>
  <c r="L19" i="178"/>
  <c r="L20" i="178"/>
  <c r="L21" i="178"/>
  <c r="L22" i="178"/>
  <c r="L23" i="178"/>
  <c r="L15" i="178"/>
  <c r="L10" i="178"/>
  <c r="L11" i="178"/>
  <c r="L12" i="178"/>
  <c r="L13" i="178"/>
  <c r="L14" i="178"/>
  <c r="L9" i="178"/>
  <c r="Q47" i="180" l="1"/>
  <c r="G8" i="181" s="1"/>
  <c r="Y36" i="180"/>
  <c r="W36" i="180"/>
  <c r="D9" i="179"/>
  <c r="BW12" i="180"/>
  <c r="BN18" i="180"/>
  <c r="BW15" i="180"/>
  <c r="BT16" i="180"/>
  <c r="W45" i="180"/>
  <c r="Y45" i="180"/>
  <c r="BN14" i="180"/>
  <c r="BK18" i="180"/>
  <c r="BN19" i="180"/>
  <c r="BK13" i="180"/>
  <c r="Z49" i="180"/>
  <c r="Z50" i="180" s="1"/>
  <c r="J9" i="181" s="1"/>
  <c r="AB49" i="180"/>
  <c r="BT12" i="180"/>
  <c r="BT13" i="180"/>
  <c r="W19" i="180"/>
  <c r="Y19" i="180"/>
  <c r="BE9" i="180"/>
  <c r="W18" i="180"/>
  <c r="Y18" i="180"/>
  <c r="W43" i="180"/>
  <c r="Y43" i="180"/>
  <c r="BN20" i="180"/>
  <c r="AH23" i="180"/>
  <c r="AF23" i="180"/>
  <c r="BN15" i="180"/>
  <c r="Z33" i="180"/>
  <c r="AB33" i="180"/>
  <c r="W39" i="180"/>
  <c r="Y39" i="180"/>
  <c r="W22" i="180"/>
  <c r="Y22" i="180"/>
  <c r="AE24" i="180"/>
  <c r="AE16" i="180"/>
  <c r="AC16" i="180"/>
  <c r="BN23" i="180"/>
  <c r="BQ19" i="180"/>
  <c r="BQ16" i="180"/>
  <c r="BH22" i="180"/>
  <c r="BK11" i="180"/>
  <c r="Z21" i="180"/>
  <c r="AB21" i="180"/>
  <c r="T35" i="180"/>
  <c r="V35" i="180"/>
  <c r="AB30" i="180"/>
  <c r="Z30" i="180"/>
  <c r="T20" i="180"/>
  <c r="V20" i="180"/>
  <c r="Y41" i="180"/>
  <c r="W41" i="180"/>
  <c r="AE46" i="180"/>
  <c r="AC46" i="180"/>
  <c r="Z40" i="180"/>
  <c r="AB40" i="180"/>
  <c r="BN9" i="180"/>
  <c r="AE12" i="180"/>
  <c r="AC12" i="180"/>
  <c r="AB17" i="180"/>
  <c r="Z17" i="180"/>
  <c r="BN17" i="180"/>
  <c r="BH11" i="180"/>
  <c r="BK14" i="180"/>
  <c r="W37" i="180"/>
  <c r="Y37" i="180"/>
  <c r="BQ17" i="180"/>
  <c r="AB9" i="180"/>
  <c r="Z9" i="180"/>
  <c r="Y14" i="180"/>
  <c r="W14" i="180"/>
  <c r="AB13" i="180"/>
  <c r="Z13" i="180"/>
  <c r="BQ23" i="180"/>
  <c r="V29" i="180"/>
  <c r="T29" i="180"/>
  <c r="BK20" i="180"/>
  <c r="AK15" i="180"/>
  <c r="AI15" i="180"/>
  <c r="BN10" i="180"/>
  <c r="AB5" i="180"/>
  <c r="Z5" i="180"/>
  <c r="Z6" i="180" s="1"/>
  <c r="J5" i="181" s="1"/>
  <c r="AC31" i="180"/>
  <c r="AE31" i="180"/>
  <c r="AE25" i="180"/>
  <c r="W10" i="180"/>
  <c r="Y10" i="180"/>
  <c r="V11" i="180"/>
  <c r="T11" i="180"/>
  <c r="BK10" i="180"/>
  <c r="AE32" i="180"/>
  <c r="AC32" i="180"/>
  <c r="BT21" i="180"/>
  <c r="BQ21" i="180"/>
  <c r="AK26" i="180"/>
  <c r="BK22" i="180"/>
  <c r="AA10" i="178"/>
  <c r="AG10" i="178" s="1"/>
  <c r="AM10" i="178" s="1"/>
  <c r="AS10" i="178" s="1"/>
  <c r="AY10" i="178" s="1"/>
  <c r="BE10" i="178" s="1"/>
  <c r="BK10" i="178" s="1"/>
  <c r="BQ10" i="178" s="1"/>
  <c r="BW10" i="178" s="1"/>
  <c r="AD12" i="178"/>
  <c r="AJ12" i="178" s="1"/>
  <c r="AP12" i="178" s="1"/>
  <c r="AV12" i="178" s="1"/>
  <c r="BB12" i="178" s="1"/>
  <c r="BH12" i="178" s="1"/>
  <c r="BN12" i="178" s="1"/>
  <c r="BT12" i="178" s="1"/>
  <c r="AA9" i="178"/>
  <c r="AG9" i="178" s="1"/>
  <c r="AD16" i="178"/>
  <c r="AJ16" i="178" s="1"/>
  <c r="AP16" i="178" s="1"/>
  <c r="AV16" i="178" s="1"/>
  <c r="BB16" i="178" s="1"/>
  <c r="BH16" i="178" s="1"/>
  <c r="BN16" i="178" s="1"/>
  <c r="BT16" i="178" s="1"/>
  <c r="G40" i="178"/>
  <c r="J40" i="178" s="1"/>
  <c r="K40" i="178" s="1"/>
  <c r="E51" i="178"/>
  <c r="E52" i="178" s="1"/>
  <c r="AA21" i="178"/>
  <c r="AG21" i="178" s="1"/>
  <c r="AA17" i="178"/>
  <c r="AG17" i="178" s="1"/>
  <c r="E43" i="178"/>
  <c r="E39" i="178"/>
  <c r="E35" i="178"/>
  <c r="E31" i="178"/>
  <c r="AA23" i="178"/>
  <c r="AG23" i="178" s="1"/>
  <c r="AM23" i="178" s="1"/>
  <c r="AS23" i="178" s="1"/>
  <c r="AY23" i="178" s="1"/>
  <c r="BE23" i="178" s="1"/>
  <c r="BK23" i="178" s="1"/>
  <c r="BQ23" i="178" s="1"/>
  <c r="BW23" i="178" s="1"/>
  <c r="AA19" i="178"/>
  <c r="AG19" i="178" s="1"/>
  <c r="AM19" i="178" s="1"/>
  <c r="AS19" i="178" s="1"/>
  <c r="AY19" i="178" s="1"/>
  <c r="BE19" i="178" s="1"/>
  <c r="BK19" i="178" s="1"/>
  <c r="BQ19" i="178" s="1"/>
  <c r="BW19" i="178" s="1"/>
  <c r="AA14" i="178"/>
  <c r="AG14" i="178" s="1"/>
  <c r="AM14" i="178" s="1"/>
  <c r="AS14" i="178" s="1"/>
  <c r="AY14" i="178" s="1"/>
  <c r="BE14" i="178" s="1"/>
  <c r="BK14" i="178" s="1"/>
  <c r="BQ14" i="178" s="1"/>
  <c r="BW14" i="178" s="1"/>
  <c r="AD20" i="178"/>
  <c r="AJ20" i="178" s="1"/>
  <c r="AP20" i="178" s="1"/>
  <c r="AV20" i="178" s="1"/>
  <c r="BB20" i="178" s="1"/>
  <c r="BH20" i="178" s="1"/>
  <c r="BN20" i="178" s="1"/>
  <c r="BT20" i="178" s="1"/>
  <c r="E47" i="178"/>
  <c r="E41" i="178"/>
  <c r="E37" i="178"/>
  <c r="E33" i="178"/>
  <c r="G48" i="178"/>
  <c r="H48" i="178" s="1"/>
  <c r="G44" i="178"/>
  <c r="H44" i="178" s="1"/>
  <c r="AD22" i="178"/>
  <c r="AJ22" i="178" s="1"/>
  <c r="AP22" i="178" s="1"/>
  <c r="AV22" i="178" s="1"/>
  <c r="BB22" i="178" s="1"/>
  <c r="BH22" i="178" s="1"/>
  <c r="BN22" i="178" s="1"/>
  <c r="BT22" i="178" s="1"/>
  <c r="AD18" i="178"/>
  <c r="AJ18" i="178" s="1"/>
  <c r="AP18" i="178" s="1"/>
  <c r="AV18" i="178" s="1"/>
  <c r="BB18" i="178" s="1"/>
  <c r="BH18" i="178" s="1"/>
  <c r="BN18" i="178" s="1"/>
  <c r="BT18" i="178" s="1"/>
  <c r="E36" i="178"/>
  <c r="G36" i="178"/>
  <c r="H36" i="178" s="1"/>
  <c r="E34" i="178"/>
  <c r="G34" i="178"/>
  <c r="H34" i="178" s="1"/>
  <c r="E32" i="178"/>
  <c r="G32" i="178"/>
  <c r="J32" i="178" s="1"/>
  <c r="K32" i="178" s="1"/>
  <c r="E30" i="178"/>
  <c r="G30" i="178"/>
  <c r="J30" i="178" s="1"/>
  <c r="K30" i="178" s="1"/>
  <c r="E29" i="178"/>
  <c r="E45" i="178"/>
  <c r="G42" i="178"/>
  <c r="H42" i="178" s="1"/>
  <c r="G38" i="178"/>
  <c r="J38" i="178" s="1"/>
  <c r="K38" i="178" s="1"/>
  <c r="AA13" i="178"/>
  <c r="AG13" i="178" s="1"/>
  <c r="AM13" i="178" s="1"/>
  <c r="AS13" i="178" s="1"/>
  <c r="AY13" i="178" s="1"/>
  <c r="BE13" i="178" s="1"/>
  <c r="BK13" i="178" s="1"/>
  <c r="BQ13" i="178" s="1"/>
  <c r="BW13" i="178" s="1"/>
  <c r="AA11" i="178"/>
  <c r="AG11" i="178" s="1"/>
  <c r="AM11" i="178" s="1"/>
  <c r="AS11" i="178" s="1"/>
  <c r="AY11" i="178" s="1"/>
  <c r="BE11" i="178" s="1"/>
  <c r="BK11" i="178" s="1"/>
  <c r="BQ11" i="178" s="1"/>
  <c r="BW11" i="178" s="1"/>
  <c r="F46" i="178"/>
  <c r="H46" i="178" s="1"/>
  <c r="I46" i="178"/>
  <c r="K46" i="178" s="1"/>
  <c r="J31" i="178"/>
  <c r="M31" i="178" s="1"/>
  <c r="N31" i="178" s="1"/>
  <c r="J47" i="178"/>
  <c r="K47" i="178" s="1"/>
  <c r="J39" i="178"/>
  <c r="M39" i="178" s="1"/>
  <c r="P39" i="178" s="1"/>
  <c r="J51" i="178"/>
  <c r="M43" i="178"/>
  <c r="K43" i="178"/>
  <c r="K35" i="178"/>
  <c r="M35" i="178"/>
  <c r="M46" i="178"/>
  <c r="N45" i="178"/>
  <c r="P45" i="178"/>
  <c r="BT40" i="178"/>
  <c r="J29" i="178"/>
  <c r="J37" i="178"/>
  <c r="K45" i="178"/>
  <c r="BQ43" i="178"/>
  <c r="BW43" i="178" s="1"/>
  <c r="BQ29" i="178"/>
  <c r="BW29" i="178" s="1"/>
  <c r="BQ33" i="178"/>
  <c r="BW33" i="178" s="1"/>
  <c r="BQ37" i="178"/>
  <c r="BW37" i="178" s="1"/>
  <c r="BQ41" i="178"/>
  <c r="BW41" i="178" s="1"/>
  <c r="BQ45" i="178"/>
  <c r="BW45" i="178" s="1"/>
  <c r="H43" i="178"/>
  <c r="H35" i="178"/>
  <c r="J33" i="178"/>
  <c r="J41" i="178"/>
  <c r="BQ31" i="178"/>
  <c r="BW31" i="178" s="1"/>
  <c r="H45" i="178"/>
  <c r="AM22" i="178"/>
  <c r="AS22" i="178" s="1"/>
  <c r="AY22" i="178" s="1"/>
  <c r="BE22" i="178" s="1"/>
  <c r="BK22" i="178" s="1"/>
  <c r="BQ22" i="178" s="1"/>
  <c r="BW22" i="178" s="1"/>
  <c r="AM18" i="178"/>
  <c r="AS18" i="178" s="1"/>
  <c r="AY18" i="178" s="1"/>
  <c r="BE18" i="178" s="1"/>
  <c r="BK18" i="178" s="1"/>
  <c r="BQ18" i="178" s="1"/>
  <c r="BW18" i="178" s="1"/>
  <c r="BB21" i="178"/>
  <c r="BH21" i="178" s="1"/>
  <c r="BN21" i="178" s="1"/>
  <c r="BB17" i="178"/>
  <c r="BH17" i="178" s="1"/>
  <c r="BN17" i="178" s="1"/>
  <c r="BB13" i="178"/>
  <c r="BH13" i="178" s="1"/>
  <c r="BN13" i="178" s="1"/>
  <c r="AV9" i="178"/>
  <c r="I16" i="178"/>
  <c r="I17" i="178"/>
  <c r="I18" i="178"/>
  <c r="I19" i="178"/>
  <c r="I20" i="178"/>
  <c r="I21" i="178"/>
  <c r="I22" i="178"/>
  <c r="I23" i="178"/>
  <c r="I15" i="178"/>
  <c r="I10" i="178"/>
  <c r="I11" i="178"/>
  <c r="I12" i="178"/>
  <c r="I13" i="178"/>
  <c r="I14" i="178"/>
  <c r="I9" i="178"/>
  <c r="F9" i="178"/>
  <c r="F25" i="178"/>
  <c r="F26" i="178"/>
  <c r="F24" i="178"/>
  <c r="F22" i="178"/>
  <c r="F23" i="178"/>
  <c r="F16" i="178"/>
  <c r="F17" i="178"/>
  <c r="F18" i="178"/>
  <c r="F19" i="178"/>
  <c r="F20" i="178"/>
  <c r="F21" i="178"/>
  <c r="F15" i="178"/>
  <c r="C15" i="178"/>
  <c r="F10" i="178"/>
  <c r="F11" i="178"/>
  <c r="F12" i="178"/>
  <c r="F13" i="178"/>
  <c r="F14" i="178"/>
  <c r="C9" i="178"/>
  <c r="D10" i="178"/>
  <c r="G10" i="178" s="1"/>
  <c r="J10" i="178" s="1"/>
  <c r="D11" i="178"/>
  <c r="G11" i="178" s="1"/>
  <c r="D12" i="178"/>
  <c r="G12" i="178" s="1"/>
  <c r="J12" i="178" s="1"/>
  <c r="D13" i="178"/>
  <c r="G13" i="178" s="1"/>
  <c r="H13" i="178" s="1"/>
  <c r="D14" i="178"/>
  <c r="G14" i="178" s="1"/>
  <c r="J14" i="178" s="1"/>
  <c r="D15" i="178"/>
  <c r="G15" i="178" s="1"/>
  <c r="D16" i="178"/>
  <c r="G16" i="178" s="1"/>
  <c r="J16" i="178" s="1"/>
  <c r="D17" i="178"/>
  <c r="G17" i="178" s="1"/>
  <c r="J17" i="178" s="1"/>
  <c r="M17" i="178" s="1"/>
  <c r="D18" i="178"/>
  <c r="G18" i="178" s="1"/>
  <c r="J18" i="178" s="1"/>
  <c r="D19" i="178"/>
  <c r="G19" i="178" s="1"/>
  <c r="H19" i="178" s="1"/>
  <c r="D20" i="178"/>
  <c r="G20" i="178" s="1"/>
  <c r="J20" i="178" s="1"/>
  <c r="D21" i="178"/>
  <c r="G21" i="178" s="1"/>
  <c r="H21" i="178" s="1"/>
  <c r="D22" i="178"/>
  <c r="G22" i="178" s="1"/>
  <c r="J22" i="178" s="1"/>
  <c r="D23" i="178"/>
  <c r="G23" i="178" s="1"/>
  <c r="H23" i="178" s="1"/>
  <c r="D24" i="178"/>
  <c r="G24" i="178" s="1"/>
  <c r="J24" i="178" s="1"/>
  <c r="D25" i="178"/>
  <c r="G25" i="178" s="1"/>
  <c r="J25" i="178" s="1"/>
  <c r="M25" i="178" s="1"/>
  <c r="D26" i="178"/>
  <c r="G26" i="178" s="1"/>
  <c r="J26" i="178" s="1"/>
  <c r="D9" i="178"/>
  <c r="G9" i="178" s="1"/>
  <c r="C25" i="178"/>
  <c r="C26" i="178"/>
  <c r="C24" i="178"/>
  <c r="C23" i="178"/>
  <c r="E23" i="178" s="1"/>
  <c r="C16" i="178"/>
  <c r="E16" i="178" s="1"/>
  <c r="C17" i="178"/>
  <c r="E17" i="178" s="1"/>
  <c r="C18" i="178"/>
  <c r="E18" i="178" s="1"/>
  <c r="C19" i="178"/>
  <c r="E19" i="178" s="1"/>
  <c r="C20" i="178"/>
  <c r="E20" i="178" s="1"/>
  <c r="C21" i="178"/>
  <c r="E21" i="178" s="1"/>
  <c r="C22" i="178"/>
  <c r="E22" i="178" s="1"/>
  <c r="C10" i="178"/>
  <c r="C11" i="178"/>
  <c r="C12" i="178"/>
  <c r="C13" i="178"/>
  <c r="C14" i="178"/>
  <c r="BW5" i="178"/>
  <c r="BT5" i="178"/>
  <c r="BQ5" i="178"/>
  <c r="BN5" i="178"/>
  <c r="BK5" i="178"/>
  <c r="BH5" i="178"/>
  <c r="BE5" i="178"/>
  <c r="BB5" i="178"/>
  <c r="AY5" i="178"/>
  <c r="AV5" i="178"/>
  <c r="AS5" i="178"/>
  <c r="AP5" i="178"/>
  <c r="AM5" i="178"/>
  <c r="AJ5" i="178"/>
  <c r="AG5" i="178"/>
  <c r="AD5" i="178"/>
  <c r="AA5" i="178"/>
  <c r="X5" i="178"/>
  <c r="U5" i="178"/>
  <c r="D5" i="178"/>
  <c r="G5" i="178" s="1"/>
  <c r="J5" i="178" s="1"/>
  <c r="M5" i="178" s="1"/>
  <c r="S33" i="177"/>
  <c r="S34" i="177"/>
  <c r="R32" i="177"/>
  <c r="R34" i="177" s="1"/>
  <c r="D29" i="177"/>
  <c r="D33" i="177"/>
  <c r="D32" i="177"/>
  <c r="N32" i="177" s="1"/>
  <c r="D31" i="177"/>
  <c r="O32" i="177" s="1"/>
  <c r="O5" i="178"/>
  <c r="H11" i="178" l="1"/>
  <c r="L5" i="178"/>
  <c r="N5" i="180"/>
  <c r="N6" i="180" s="1"/>
  <c r="F5" i="181" s="1"/>
  <c r="U25" i="178"/>
  <c r="W25" i="180"/>
  <c r="E24" i="178"/>
  <c r="C9" i="179"/>
  <c r="K5" i="180"/>
  <c r="K6" i="180" s="1"/>
  <c r="E5" i="181" s="1"/>
  <c r="X25" i="178"/>
  <c r="F5" i="178"/>
  <c r="H5" i="178" s="1"/>
  <c r="H6" i="178" s="1"/>
  <c r="H5" i="180"/>
  <c r="H6" i="180" s="1"/>
  <c r="E5" i="180"/>
  <c r="E6" i="180" s="1"/>
  <c r="X24" i="178"/>
  <c r="AD24" i="178" s="1"/>
  <c r="T47" i="180"/>
  <c r="H8" i="181" s="1"/>
  <c r="AB36" i="180"/>
  <c r="Z36" i="180"/>
  <c r="R5" i="178"/>
  <c r="T5" i="180"/>
  <c r="T6" i="180" s="1"/>
  <c r="H5" i="181" s="1"/>
  <c r="AN26" i="180"/>
  <c r="BQ10" i="180"/>
  <c r="AF31" i="180"/>
  <c r="AH31" i="180"/>
  <c r="BQ14" i="180"/>
  <c r="AC30" i="180"/>
  <c r="AE30" i="180"/>
  <c r="Z39" i="180"/>
  <c r="AB39" i="180"/>
  <c r="BT20" i="180"/>
  <c r="BK9" i="180"/>
  <c r="AB19" i="180"/>
  <c r="Z19" i="180"/>
  <c r="BQ22" i="180"/>
  <c r="BT10" i="180"/>
  <c r="BQ20" i="180"/>
  <c r="Y29" i="180"/>
  <c r="W29" i="180"/>
  <c r="AB14" i="180"/>
  <c r="Z14" i="180"/>
  <c r="BW17" i="180"/>
  <c r="BT17" i="180"/>
  <c r="AH12" i="180"/>
  <c r="AF12" i="180"/>
  <c r="BT9" i="180"/>
  <c r="Y20" i="180"/>
  <c r="W20" i="180"/>
  <c r="W35" i="180"/>
  <c r="Y35" i="180"/>
  <c r="AK23" i="180"/>
  <c r="AI23" i="180"/>
  <c r="Z18" i="180"/>
  <c r="AB18" i="180"/>
  <c r="BQ13" i="180"/>
  <c r="BQ18" i="180"/>
  <c r="BT18" i="180"/>
  <c r="AB10" i="180"/>
  <c r="Z10" i="180"/>
  <c r="BW23" i="180"/>
  <c r="AH24" i="180"/>
  <c r="AH32" i="180"/>
  <c r="AF32" i="180"/>
  <c r="AH25" i="180"/>
  <c r="Z37" i="180"/>
  <c r="AB37" i="180"/>
  <c r="AF46" i="180"/>
  <c r="AH46" i="180"/>
  <c r="BQ11" i="180"/>
  <c r="BN22" i="180"/>
  <c r="BW19" i="180"/>
  <c r="AH16" i="180"/>
  <c r="AF16" i="180"/>
  <c r="AB22" i="180"/>
  <c r="Z22" i="180"/>
  <c r="AE49" i="180"/>
  <c r="AC49" i="180"/>
  <c r="AC50" i="180" s="1"/>
  <c r="K9" i="181" s="1"/>
  <c r="BT14" i="180"/>
  <c r="Z45" i="180"/>
  <c r="AB45" i="180"/>
  <c r="Z41" i="180"/>
  <c r="AB41" i="180"/>
  <c r="BT23" i="180"/>
  <c r="AC33" i="180"/>
  <c r="AE33" i="180"/>
  <c r="BW21" i="180"/>
  <c r="Y11" i="180"/>
  <c r="W11" i="180"/>
  <c r="AE5" i="180"/>
  <c r="AC5" i="180"/>
  <c r="AC6" i="180" s="1"/>
  <c r="K5" i="181" s="1"/>
  <c r="AN15" i="180"/>
  <c r="AL15" i="180"/>
  <c r="AE13" i="180"/>
  <c r="AC13" i="180"/>
  <c r="AE9" i="180"/>
  <c r="AC9" i="180"/>
  <c r="BN11" i="180"/>
  <c r="AE17" i="180"/>
  <c r="AC17" i="180"/>
  <c r="AE40" i="180"/>
  <c r="AC40" i="180"/>
  <c r="AE21" i="180"/>
  <c r="AC21" i="180"/>
  <c r="BW16" i="180"/>
  <c r="BT15" i="180"/>
  <c r="Z43" i="180"/>
  <c r="AB43" i="180"/>
  <c r="BT19" i="180"/>
  <c r="M40" i="178"/>
  <c r="N40" i="178" s="1"/>
  <c r="H40" i="178"/>
  <c r="J42" i="178"/>
  <c r="M42" i="178" s="1"/>
  <c r="J48" i="178"/>
  <c r="M48" i="178" s="1"/>
  <c r="P48" i="178" s="1"/>
  <c r="E49" i="178"/>
  <c r="E14" i="178"/>
  <c r="E12" i="178"/>
  <c r="E10" i="178"/>
  <c r="E26" i="178"/>
  <c r="H9" i="178"/>
  <c r="H15" i="178"/>
  <c r="M38" i="178"/>
  <c r="P38" i="178" s="1"/>
  <c r="K5" i="178"/>
  <c r="K6" i="178" s="1"/>
  <c r="E13" i="178"/>
  <c r="E11" i="178"/>
  <c r="E25" i="178"/>
  <c r="F27" i="178"/>
  <c r="J44" i="178"/>
  <c r="K44" i="178" s="1"/>
  <c r="M32" i="178"/>
  <c r="N32" i="178" s="1"/>
  <c r="H30" i="178"/>
  <c r="M30" i="178"/>
  <c r="N30" i="178" s="1"/>
  <c r="H38" i="178"/>
  <c r="J34" i="178"/>
  <c r="M34" i="178" s="1"/>
  <c r="H32" i="178"/>
  <c r="J36" i="178"/>
  <c r="N5" i="178"/>
  <c r="N6" i="178" s="1"/>
  <c r="P5" i="178"/>
  <c r="S5" i="178" s="1"/>
  <c r="AD25" i="178"/>
  <c r="AJ25" i="178" s="1"/>
  <c r="AP25" i="178" s="1"/>
  <c r="AV25" i="178" s="1"/>
  <c r="BB25" i="178" s="1"/>
  <c r="BH25" i="178" s="1"/>
  <c r="BN25" i="178" s="1"/>
  <c r="BT25" i="178" s="1"/>
  <c r="AA25" i="178"/>
  <c r="AG25" i="178" s="1"/>
  <c r="AM25" i="178" s="1"/>
  <c r="P32" i="177"/>
  <c r="Q32" i="177"/>
  <c r="Q35" i="177" s="1"/>
  <c r="T26" i="180" s="1"/>
  <c r="R33" i="177"/>
  <c r="R35" i="177"/>
  <c r="C5" i="178"/>
  <c r="E5" i="178" s="1"/>
  <c r="E6" i="178" s="1"/>
  <c r="E15" i="178"/>
  <c r="K31" i="178"/>
  <c r="M47" i="178"/>
  <c r="N47" i="178" s="1"/>
  <c r="P31" i="178"/>
  <c r="S31" i="178" s="1"/>
  <c r="J9" i="178"/>
  <c r="M9" i="178" s="1"/>
  <c r="P9" i="178" s="1"/>
  <c r="K39" i="178"/>
  <c r="N39" i="178"/>
  <c r="H25" i="178"/>
  <c r="H17" i="178"/>
  <c r="J23" i="178"/>
  <c r="M23" i="178" s="1"/>
  <c r="N23" i="178" s="1"/>
  <c r="J15" i="178"/>
  <c r="M15" i="178" s="1"/>
  <c r="P15" i="178" s="1"/>
  <c r="J21" i="178"/>
  <c r="M21" i="178" s="1"/>
  <c r="P21" i="178" s="1"/>
  <c r="J13" i="178"/>
  <c r="M13" i="178" s="1"/>
  <c r="P13" i="178" s="1"/>
  <c r="J19" i="178"/>
  <c r="M19" i="178" s="1"/>
  <c r="N19" i="178" s="1"/>
  <c r="J11" i="178"/>
  <c r="M11" i="178" s="1"/>
  <c r="N11" i="178" s="1"/>
  <c r="K51" i="178"/>
  <c r="K52" i="178" s="1"/>
  <c r="M51" i="178"/>
  <c r="K37" i="178"/>
  <c r="M37" i="178"/>
  <c r="S39" i="178"/>
  <c r="Q39" i="178"/>
  <c r="S45" i="178"/>
  <c r="Q45" i="178"/>
  <c r="N46" i="178"/>
  <c r="P46" i="178"/>
  <c r="P43" i="178"/>
  <c r="N43" i="178"/>
  <c r="K41" i="178"/>
  <c r="M41" i="178"/>
  <c r="K33" i="178"/>
  <c r="M33" i="178"/>
  <c r="K29" i="178"/>
  <c r="M29" i="178"/>
  <c r="N35" i="178"/>
  <c r="P35" i="178"/>
  <c r="M24" i="178"/>
  <c r="M20" i="178"/>
  <c r="K20" i="178"/>
  <c r="M16" i="178"/>
  <c r="K16" i="178"/>
  <c r="M12" i="178"/>
  <c r="K12" i="178"/>
  <c r="M26" i="178"/>
  <c r="M22" i="178"/>
  <c r="K22" i="178"/>
  <c r="M18" i="178"/>
  <c r="K18" i="178"/>
  <c r="M14" i="178"/>
  <c r="K14" i="178"/>
  <c r="M10" i="178"/>
  <c r="K10" i="178"/>
  <c r="P25" i="178"/>
  <c r="P17" i="178"/>
  <c r="N17" i="178"/>
  <c r="H24" i="178"/>
  <c r="H20" i="178"/>
  <c r="H16" i="178"/>
  <c r="H12" i="178"/>
  <c r="BB9" i="178"/>
  <c r="K17" i="178"/>
  <c r="BT17" i="178"/>
  <c r="H26" i="178"/>
  <c r="H22" i="178"/>
  <c r="H18" i="178"/>
  <c r="H14" i="178"/>
  <c r="H10" i="178"/>
  <c r="AM17" i="178"/>
  <c r="AM21" i="178"/>
  <c r="AM9" i="178"/>
  <c r="BT13" i="178"/>
  <c r="BT21" i="178"/>
  <c r="C27" i="178"/>
  <c r="E9" i="178"/>
  <c r="E53" i="180" l="1"/>
  <c r="E57" i="180" s="1"/>
  <c r="C5" i="181"/>
  <c r="H53" i="180"/>
  <c r="D5" i="181"/>
  <c r="N48" i="178"/>
  <c r="AA24" i="178"/>
  <c r="AD25" i="180"/>
  <c r="AJ25" i="180" s="1"/>
  <c r="AA25" i="180"/>
  <c r="AG25" i="180" s="1"/>
  <c r="Z25" i="180"/>
  <c r="U26" i="178"/>
  <c r="W26" i="180"/>
  <c r="U24" i="178"/>
  <c r="E5" i="179"/>
  <c r="C8" i="179"/>
  <c r="AE36" i="180"/>
  <c r="AC36" i="180"/>
  <c r="E9" i="179"/>
  <c r="C5" i="179"/>
  <c r="F5" i="179"/>
  <c r="N38" i="178"/>
  <c r="X26" i="178"/>
  <c r="X27" i="178" s="1"/>
  <c r="X27" i="180"/>
  <c r="Z24" i="180"/>
  <c r="D5" i="179"/>
  <c r="N34" i="177"/>
  <c r="K25" i="180" s="1"/>
  <c r="AQ15" i="180"/>
  <c r="AO15" i="180"/>
  <c r="AK16" i="180"/>
  <c r="AI16" i="180"/>
  <c r="Z35" i="180"/>
  <c r="AB35" i="180"/>
  <c r="BW10" i="180"/>
  <c r="AH21" i="180"/>
  <c r="AF21" i="180"/>
  <c r="AH13" i="180"/>
  <c r="AF13" i="180"/>
  <c r="AK25" i="180"/>
  <c r="AK24" i="180"/>
  <c r="AE10" i="180"/>
  <c r="AC10" i="180"/>
  <c r="BW13" i="180"/>
  <c r="BQ9" i="180"/>
  <c r="AC39" i="180"/>
  <c r="AE39" i="180"/>
  <c r="AH30" i="180"/>
  <c r="AF30" i="180"/>
  <c r="AK31" i="180"/>
  <c r="AI31" i="180"/>
  <c r="AC43" i="180"/>
  <c r="AE43" i="180"/>
  <c r="BT11" i="180"/>
  <c r="AF49" i="180"/>
  <c r="AF50" i="180" s="1"/>
  <c r="L9" i="181" s="1"/>
  <c r="AH49" i="180"/>
  <c r="BT22" i="180"/>
  <c r="AB29" i="180"/>
  <c r="Z29" i="180"/>
  <c r="AH5" i="180"/>
  <c r="AF5" i="180"/>
  <c r="AF6" i="180" s="1"/>
  <c r="L5" i="181" s="1"/>
  <c r="AE22" i="180"/>
  <c r="AC22" i="180"/>
  <c r="BW11" i="180"/>
  <c r="AC37" i="180"/>
  <c r="AE37" i="180"/>
  <c r="AN23" i="180"/>
  <c r="AL23" i="180"/>
  <c r="AE14" i="180"/>
  <c r="AC14" i="180"/>
  <c r="BW20" i="180"/>
  <c r="BW22" i="180"/>
  <c r="AQ26" i="180"/>
  <c r="AB11" i="180"/>
  <c r="Z11" i="180"/>
  <c r="AK12" i="180"/>
  <c r="AI12" i="180"/>
  <c r="AF40" i="180"/>
  <c r="AH40" i="180"/>
  <c r="AH17" i="180"/>
  <c r="AF17" i="180"/>
  <c r="AH9" i="180"/>
  <c r="AF9" i="180"/>
  <c r="AH33" i="180"/>
  <c r="AF33" i="180"/>
  <c r="AC41" i="180"/>
  <c r="AE41" i="180"/>
  <c r="AC45" i="180"/>
  <c r="AE45" i="180"/>
  <c r="AK46" i="180"/>
  <c r="AI46" i="180"/>
  <c r="AK32" i="180"/>
  <c r="AI32" i="180"/>
  <c r="BW18" i="180"/>
  <c r="AE18" i="180"/>
  <c r="AC18" i="180"/>
  <c r="Z20" i="180"/>
  <c r="AB20" i="180"/>
  <c r="W47" i="180"/>
  <c r="I8" i="181" s="1"/>
  <c r="AC19" i="180"/>
  <c r="AE19" i="180"/>
  <c r="BW14" i="180"/>
  <c r="P40" i="178"/>
  <c r="S40" i="178" s="1"/>
  <c r="P30" i="178"/>
  <c r="S30" i="178" s="1"/>
  <c r="K42" i="178"/>
  <c r="K48" i="178"/>
  <c r="K11" i="178"/>
  <c r="Q5" i="178"/>
  <c r="Q6" i="178" s="1"/>
  <c r="P32" i="178"/>
  <c r="Q32" i="178" s="1"/>
  <c r="P11" i="178"/>
  <c r="Q11" i="178" s="1"/>
  <c r="N15" i="178"/>
  <c r="N9" i="178"/>
  <c r="K9" i="178"/>
  <c r="Q31" i="178"/>
  <c r="M44" i="178"/>
  <c r="N44" i="178" s="1"/>
  <c r="N21" i="178"/>
  <c r="P47" i="178"/>
  <c r="Q47" i="178" s="1"/>
  <c r="H49" i="178"/>
  <c r="K34" i="178"/>
  <c r="K36" i="178"/>
  <c r="M36" i="178"/>
  <c r="K15" i="178"/>
  <c r="N13" i="178"/>
  <c r="AG24" i="178"/>
  <c r="AD26" i="178"/>
  <c r="AJ26" i="178" s="1"/>
  <c r="AP26" i="178" s="1"/>
  <c r="AV26" i="178" s="1"/>
  <c r="BB26" i="178" s="1"/>
  <c r="BH26" i="178" s="1"/>
  <c r="BN26" i="178" s="1"/>
  <c r="BT26" i="178" s="1"/>
  <c r="O34" i="177"/>
  <c r="O33" i="177"/>
  <c r="O35" i="177"/>
  <c r="N35" i="177"/>
  <c r="I25" i="178"/>
  <c r="K25" i="178" s="1"/>
  <c r="T5" i="178"/>
  <c r="T6" i="178" s="1"/>
  <c r="V5" i="178"/>
  <c r="AJ24" i="178"/>
  <c r="Q34" i="177"/>
  <c r="Q33" i="177"/>
  <c r="R26" i="178"/>
  <c r="P34" i="177"/>
  <c r="P35" i="177"/>
  <c r="P33" i="177"/>
  <c r="K23" i="178"/>
  <c r="P23" i="178"/>
  <c r="S23" i="178" s="1"/>
  <c r="K21" i="178"/>
  <c r="P19" i="178"/>
  <c r="S19" i="178" s="1"/>
  <c r="K13" i="178"/>
  <c r="H27" i="178"/>
  <c r="K19" i="178"/>
  <c r="N51" i="178"/>
  <c r="N52" i="178" s="1"/>
  <c r="P51" i="178"/>
  <c r="T45" i="178"/>
  <c r="V45" i="178"/>
  <c r="Q38" i="178"/>
  <c r="S38" i="178"/>
  <c r="N29" i="178"/>
  <c r="P29" i="178"/>
  <c r="P33" i="178"/>
  <c r="N33" i="178"/>
  <c r="Q46" i="178"/>
  <c r="S46" i="178"/>
  <c r="N42" i="178"/>
  <c r="P42" i="178"/>
  <c r="P34" i="178"/>
  <c r="N34" i="178"/>
  <c r="V39" i="178"/>
  <c r="T39" i="178"/>
  <c r="Q48" i="178"/>
  <c r="S48" i="178"/>
  <c r="S43" i="178"/>
  <c r="Q43" i="178"/>
  <c r="S35" i="178"/>
  <c r="Q35" i="178"/>
  <c r="P41" i="178"/>
  <c r="N41" i="178"/>
  <c r="V31" i="178"/>
  <c r="T31" i="178"/>
  <c r="P37" i="178"/>
  <c r="N37" i="178"/>
  <c r="Q15" i="178"/>
  <c r="S15" i="178"/>
  <c r="Q9" i="178"/>
  <c r="S9" i="178"/>
  <c r="S13" i="178"/>
  <c r="Q13" i="178"/>
  <c r="AS25" i="178"/>
  <c r="AY25" i="178" s="1"/>
  <c r="BH9" i="178"/>
  <c r="S25" i="178"/>
  <c r="P14" i="178"/>
  <c r="N14" i="178"/>
  <c r="P22" i="178"/>
  <c r="N22" i="178"/>
  <c r="P12" i="178"/>
  <c r="N12" i="178"/>
  <c r="P20" i="178"/>
  <c r="N20" i="178"/>
  <c r="AS21" i="178"/>
  <c r="AY21" i="178" s="1"/>
  <c r="AS17" i="178"/>
  <c r="AY17" i="178" s="1"/>
  <c r="S21" i="178"/>
  <c r="Q21" i="178"/>
  <c r="AS9" i="178"/>
  <c r="S17" i="178"/>
  <c r="Q17" i="178"/>
  <c r="P10" i="178"/>
  <c r="N10" i="178"/>
  <c r="P18" i="178"/>
  <c r="N18" i="178"/>
  <c r="P26" i="178"/>
  <c r="N16" i="178"/>
  <c r="P16" i="178"/>
  <c r="P24" i="178"/>
  <c r="E54" i="180" l="1"/>
  <c r="C17" i="181" s="1"/>
  <c r="Q30" i="178"/>
  <c r="AA26" i="178"/>
  <c r="AG26" i="178" s="1"/>
  <c r="AM26" i="178" s="1"/>
  <c r="AS26" i="178" s="1"/>
  <c r="AY26" i="178" s="1"/>
  <c r="BE26" i="178" s="1"/>
  <c r="BK26" i="178" s="1"/>
  <c r="BQ26" i="178" s="1"/>
  <c r="BW26" i="178" s="1"/>
  <c r="U27" i="178"/>
  <c r="Q40" i="178"/>
  <c r="I24" i="178"/>
  <c r="K24" i="178" s="1"/>
  <c r="S11" i="178"/>
  <c r="I26" i="178"/>
  <c r="K26" i="178" s="1"/>
  <c r="K26" i="180"/>
  <c r="D8" i="179"/>
  <c r="F9" i="179"/>
  <c r="O24" i="178"/>
  <c r="Q24" i="178" s="1"/>
  <c r="R24" i="178"/>
  <c r="R27" i="178" s="1"/>
  <c r="H5" i="179"/>
  <c r="L26" i="178"/>
  <c r="N26" i="178" s="1"/>
  <c r="N26" i="180"/>
  <c r="Z47" i="180"/>
  <c r="J8" i="181" s="1"/>
  <c r="AJ24" i="180"/>
  <c r="AF24" i="180"/>
  <c r="U27" i="180"/>
  <c r="W24" i="180"/>
  <c r="W27" i="180" s="1"/>
  <c r="O26" i="178"/>
  <c r="Q26" i="180"/>
  <c r="R25" i="178"/>
  <c r="T25" i="180"/>
  <c r="L24" i="178"/>
  <c r="N24" i="178" s="1"/>
  <c r="AG24" i="180"/>
  <c r="AC24" i="180"/>
  <c r="AC25" i="180"/>
  <c r="O25" i="178"/>
  <c r="Q25" i="178" s="1"/>
  <c r="Q25" i="180"/>
  <c r="L25" i="178"/>
  <c r="N25" i="178" s="1"/>
  <c r="N25" i="180"/>
  <c r="G5" i="179"/>
  <c r="I27" i="180"/>
  <c r="K24" i="180"/>
  <c r="AA26" i="180"/>
  <c r="AA27" i="180" s="1"/>
  <c r="AD26" i="180"/>
  <c r="Z26" i="180"/>
  <c r="Z27" i="180" s="1"/>
  <c r="J7" i="181" s="1"/>
  <c r="AH36" i="180"/>
  <c r="AF36" i="180"/>
  <c r="AP25" i="180"/>
  <c r="AV25" i="180" s="1"/>
  <c r="BB25" i="180" s="1"/>
  <c r="BH25" i="180" s="1"/>
  <c r="BN25" i="180" s="1"/>
  <c r="BT25" i="180" s="1"/>
  <c r="AF25" i="180"/>
  <c r="AH45" i="180"/>
  <c r="AF45" i="180"/>
  <c r="AE20" i="180"/>
  <c r="AC20" i="180"/>
  <c r="AI33" i="180"/>
  <c r="AK33" i="180"/>
  <c r="AK17" i="180"/>
  <c r="AI17" i="180"/>
  <c r="AH14" i="180"/>
  <c r="AF14" i="180"/>
  <c r="AQ23" i="180"/>
  <c r="AO23" i="180"/>
  <c r="AH22" i="180"/>
  <c r="AF22" i="180"/>
  <c r="AK49" i="180"/>
  <c r="AI49" i="180"/>
  <c r="AI50" i="180" s="1"/>
  <c r="M9" i="181" s="1"/>
  <c r="AF43" i="180"/>
  <c r="AH43" i="180"/>
  <c r="AN24" i="180"/>
  <c r="AL24" i="180"/>
  <c r="AK21" i="180"/>
  <c r="AI21" i="180"/>
  <c r="AN16" i="180"/>
  <c r="AL16" i="180"/>
  <c r="AH18" i="180"/>
  <c r="AF18" i="180"/>
  <c r="AL46" i="180"/>
  <c r="AN46" i="180"/>
  <c r="AF41" i="180"/>
  <c r="AH41" i="180"/>
  <c r="AK40" i="180"/>
  <c r="AI40" i="180"/>
  <c r="AI5" i="180"/>
  <c r="AI6" i="180" s="1"/>
  <c r="M5" i="181" s="1"/>
  <c r="AK5" i="180"/>
  <c r="AE29" i="180"/>
  <c r="AC29" i="180"/>
  <c r="AI30" i="180"/>
  <c r="AK30" i="180"/>
  <c r="BW9" i="180"/>
  <c r="AK13" i="180"/>
  <c r="AI13" i="180"/>
  <c r="AC35" i="180"/>
  <c r="AE35" i="180"/>
  <c r="AN32" i="180"/>
  <c r="AL32" i="180"/>
  <c r="AL31" i="180"/>
  <c r="AN31" i="180"/>
  <c r="AH19" i="180"/>
  <c r="AF19" i="180"/>
  <c r="AN12" i="180"/>
  <c r="AL12" i="180"/>
  <c r="AK9" i="180"/>
  <c r="AI9" i="180"/>
  <c r="AE11" i="180"/>
  <c r="AC11" i="180"/>
  <c r="AT26" i="180"/>
  <c r="AF37" i="180"/>
  <c r="AH37" i="180"/>
  <c r="AF39" i="180"/>
  <c r="AH39" i="180"/>
  <c r="AH10" i="180"/>
  <c r="AF10" i="180"/>
  <c r="AN25" i="180"/>
  <c r="AT15" i="180"/>
  <c r="AR15" i="180"/>
  <c r="P44" i="178"/>
  <c r="S44" i="178" s="1"/>
  <c r="T44" i="178" s="1"/>
  <c r="AD27" i="178"/>
  <c r="H53" i="178"/>
  <c r="D7" i="179"/>
  <c r="Q23" i="178"/>
  <c r="S32" i="178"/>
  <c r="T32" i="178" s="1"/>
  <c r="H55" i="178"/>
  <c r="Q19" i="178"/>
  <c r="S47" i="178"/>
  <c r="V47" i="178" s="1"/>
  <c r="K49" i="178"/>
  <c r="N36" i="178"/>
  <c r="N49" i="178" s="1"/>
  <c r="P36" i="178"/>
  <c r="AP24" i="178"/>
  <c r="AJ27" i="178"/>
  <c r="Y5" i="178"/>
  <c r="W5" i="178"/>
  <c r="W6" i="178" s="1"/>
  <c r="AA27" i="178"/>
  <c r="AM24" i="178"/>
  <c r="AG27" i="178"/>
  <c r="Q51" i="178"/>
  <c r="Q52" i="178" s="1"/>
  <c r="S51" i="178"/>
  <c r="Q42" i="178"/>
  <c r="S42" i="178"/>
  <c r="Y45" i="178"/>
  <c r="W45" i="178"/>
  <c r="Y31" i="178"/>
  <c r="W31" i="178"/>
  <c r="V35" i="178"/>
  <c r="T35" i="178"/>
  <c r="S29" i="178"/>
  <c r="Q29" i="178"/>
  <c r="T40" i="178"/>
  <c r="V40" i="178"/>
  <c r="T43" i="178"/>
  <c r="V43" i="178"/>
  <c r="W39" i="178"/>
  <c r="Y39" i="178"/>
  <c r="T46" i="178"/>
  <c r="V46" i="178"/>
  <c r="T38" i="178"/>
  <c r="V38" i="178"/>
  <c r="T30" i="178"/>
  <c r="V30" i="178"/>
  <c r="S37" i="178"/>
  <c r="Q37" i="178"/>
  <c r="Q41" i="178"/>
  <c r="S41" i="178"/>
  <c r="T48" i="178"/>
  <c r="V48" i="178"/>
  <c r="Q34" i="178"/>
  <c r="S34" i="178"/>
  <c r="Q33" i="178"/>
  <c r="S33" i="178"/>
  <c r="Q16" i="178"/>
  <c r="S16" i="178"/>
  <c r="S24" i="178"/>
  <c r="T11" i="178"/>
  <c r="V11" i="178"/>
  <c r="AY9" i="178"/>
  <c r="BE21" i="178"/>
  <c r="BK21" i="178" s="1"/>
  <c r="S12" i="178"/>
  <c r="Q12" i="178"/>
  <c r="Q14" i="178"/>
  <c r="S14" i="178"/>
  <c r="BE25" i="178"/>
  <c r="BK25" i="178" s="1"/>
  <c r="T9" i="178"/>
  <c r="V9" i="178"/>
  <c r="S26" i="178"/>
  <c r="Q26" i="178"/>
  <c r="Q10" i="178"/>
  <c r="S10" i="178"/>
  <c r="T19" i="178"/>
  <c r="V19" i="178"/>
  <c r="V21" i="178"/>
  <c r="T21" i="178"/>
  <c r="BE17" i="178"/>
  <c r="BK17" i="178" s="1"/>
  <c r="S20" i="178"/>
  <c r="Q20" i="178"/>
  <c r="Q22" i="178"/>
  <c r="S22" i="178"/>
  <c r="V25" i="178"/>
  <c r="T25" i="178"/>
  <c r="V15" i="178"/>
  <c r="T15" i="178"/>
  <c r="S18" i="178"/>
  <c r="Q18" i="178"/>
  <c r="V17" i="178"/>
  <c r="T17" i="178"/>
  <c r="T23" i="178"/>
  <c r="V23" i="178"/>
  <c r="BN9" i="178"/>
  <c r="T13" i="178"/>
  <c r="V13" i="178"/>
  <c r="AL25" i="180" l="1"/>
  <c r="H54" i="180"/>
  <c r="D17" i="181" s="1"/>
  <c r="E55" i="180"/>
  <c r="C11" i="181" s="1"/>
  <c r="W51" i="180"/>
  <c r="I7" i="181"/>
  <c r="K27" i="180"/>
  <c r="Z51" i="180"/>
  <c r="N27" i="178"/>
  <c r="F7" i="179" s="1"/>
  <c r="L27" i="178"/>
  <c r="V44" i="178"/>
  <c r="K27" i="178"/>
  <c r="I27" i="178"/>
  <c r="O27" i="178"/>
  <c r="G9" i="179"/>
  <c r="I5" i="179"/>
  <c r="E8" i="179"/>
  <c r="L27" i="180"/>
  <c r="N24" i="180"/>
  <c r="N27" i="180" s="1"/>
  <c r="H55" i="180"/>
  <c r="AP24" i="180"/>
  <c r="F8" i="179"/>
  <c r="AM25" i="180"/>
  <c r="AS25" i="180" s="1"/>
  <c r="AY25" i="180" s="1"/>
  <c r="BE25" i="180" s="1"/>
  <c r="BK25" i="180" s="1"/>
  <c r="BQ25" i="180" s="1"/>
  <c r="BW25" i="180" s="1"/>
  <c r="AI25" i="180"/>
  <c r="AM24" i="180"/>
  <c r="AI24" i="180"/>
  <c r="O27" i="180"/>
  <c r="Q24" i="180"/>
  <c r="Q27" i="180" s="1"/>
  <c r="AC47" i="180"/>
  <c r="K8" i="181" s="1"/>
  <c r="AJ26" i="180"/>
  <c r="AJ27" i="180" s="1"/>
  <c r="AF26" i="180"/>
  <c r="D6" i="179"/>
  <c r="D10" i="179" s="1"/>
  <c r="D10" i="181"/>
  <c r="AK36" i="180"/>
  <c r="AI36" i="180"/>
  <c r="AG26" i="180"/>
  <c r="AG27" i="180" s="1"/>
  <c r="AC26" i="180"/>
  <c r="AC27" i="180" s="1"/>
  <c r="AD27" i="180"/>
  <c r="R27" i="180"/>
  <c r="T24" i="180"/>
  <c r="T27" i="180" s="1"/>
  <c r="AQ25" i="180"/>
  <c r="AK41" i="180"/>
  <c r="AI41" i="180"/>
  <c r="AQ24" i="180"/>
  <c r="AO24" i="180"/>
  <c r="AN33" i="180"/>
  <c r="AL33" i="180"/>
  <c r="AI37" i="180"/>
  <c r="AK37" i="180"/>
  <c r="AW26" i="180"/>
  <c r="AN9" i="180"/>
  <c r="AL9" i="180"/>
  <c r="AF35" i="180"/>
  <c r="AH35" i="180"/>
  <c r="AN13" i="180"/>
  <c r="AL13" i="180"/>
  <c r="AN30" i="180"/>
  <c r="AL30" i="180"/>
  <c r="AH29" i="180"/>
  <c r="AF29" i="180"/>
  <c r="AN21" i="180"/>
  <c r="AL21" i="180"/>
  <c r="AL49" i="180"/>
  <c r="AL50" i="180" s="1"/>
  <c r="N9" i="181" s="1"/>
  <c r="AN49" i="180"/>
  <c r="AK22" i="180"/>
  <c r="AI22" i="180"/>
  <c r="AK14" i="180"/>
  <c r="AI14" i="180"/>
  <c r="AI45" i="180"/>
  <c r="AK45" i="180"/>
  <c r="AW15" i="180"/>
  <c r="AU15" i="180"/>
  <c r="AK10" i="180"/>
  <c r="AI10" i="180"/>
  <c r="AN5" i="180"/>
  <c r="AL5" i="180"/>
  <c r="AL6" i="180" s="1"/>
  <c r="N5" i="181" s="1"/>
  <c r="AQ46" i="180"/>
  <c r="AO46" i="180"/>
  <c r="AK18" i="180"/>
  <c r="AI18" i="180"/>
  <c r="AI43" i="180"/>
  <c r="AK43" i="180"/>
  <c r="AQ31" i="180"/>
  <c r="AO31" i="180"/>
  <c r="AQ16" i="180"/>
  <c r="AO16" i="180"/>
  <c r="AI39" i="180"/>
  <c r="AK39" i="180"/>
  <c r="AH11" i="180"/>
  <c r="AF11" i="180"/>
  <c r="AQ12" i="180"/>
  <c r="AO12" i="180"/>
  <c r="AK19" i="180"/>
  <c r="AI19" i="180"/>
  <c r="AQ32" i="180"/>
  <c r="AO32" i="180"/>
  <c r="AL40" i="180"/>
  <c r="AN40" i="180"/>
  <c r="AT23" i="180"/>
  <c r="AR23" i="180"/>
  <c r="AN17" i="180"/>
  <c r="AL17" i="180"/>
  <c r="AH20" i="180"/>
  <c r="AF20" i="180"/>
  <c r="Q44" i="178"/>
  <c r="V32" i="178"/>
  <c r="Y32" i="178" s="1"/>
  <c r="K53" i="178"/>
  <c r="E7" i="179"/>
  <c r="T47" i="178"/>
  <c r="Q36" i="178"/>
  <c r="S36" i="178"/>
  <c r="N53" i="178"/>
  <c r="AS24" i="178"/>
  <c r="AM27" i="178"/>
  <c r="AB5" i="178"/>
  <c r="Z5" i="178"/>
  <c r="Z6" i="178" s="1"/>
  <c r="AV24" i="178"/>
  <c r="AP27" i="178"/>
  <c r="Q27" i="178"/>
  <c r="T51" i="178"/>
  <c r="T52" i="178" s="1"/>
  <c r="V51" i="178"/>
  <c r="T34" i="178"/>
  <c r="V34" i="178"/>
  <c r="W48" i="178"/>
  <c r="Y48" i="178"/>
  <c r="T37" i="178"/>
  <c r="V37" i="178"/>
  <c r="W30" i="178"/>
  <c r="Y30" i="178"/>
  <c r="W46" i="178"/>
  <c r="Y46" i="178"/>
  <c r="Y43" i="178"/>
  <c r="W43" i="178"/>
  <c r="Y35" i="178"/>
  <c r="W35" i="178"/>
  <c r="Z45" i="178"/>
  <c r="AB45" i="178"/>
  <c r="V33" i="178"/>
  <c r="T33" i="178"/>
  <c r="V41" i="178"/>
  <c r="T41" i="178"/>
  <c r="T29" i="178"/>
  <c r="V29" i="178"/>
  <c r="W44" i="178"/>
  <c r="Y44" i="178"/>
  <c r="T42" i="178"/>
  <c r="V42" i="178"/>
  <c r="Y47" i="178"/>
  <c r="W47" i="178"/>
  <c r="W32" i="178"/>
  <c r="W38" i="178"/>
  <c r="Y38" i="178"/>
  <c r="AB39" i="178"/>
  <c r="Z39" i="178"/>
  <c r="W40" i="178"/>
  <c r="Y40" i="178"/>
  <c r="AB31" i="178"/>
  <c r="Z31" i="178"/>
  <c r="W17" i="178"/>
  <c r="Y17" i="178"/>
  <c r="Y15" i="178"/>
  <c r="W15" i="178"/>
  <c r="Y19" i="178"/>
  <c r="W19" i="178"/>
  <c r="BQ25" i="178"/>
  <c r="BW25" i="178" s="1"/>
  <c r="BE9" i="178"/>
  <c r="V24" i="178"/>
  <c r="T24" i="178"/>
  <c r="Y13" i="178"/>
  <c r="W13" i="178"/>
  <c r="W23" i="178"/>
  <c r="Y23" i="178"/>
  <c r="V26" i="178"/>
  <c r="T26" i="178"/>
  <c r="V12" i="178"/>
  <c r="T12" i="178"/>
  <c r="V18" i="178"/>
  <c r="T18" i="178"/>
  <c r="Y25" i="178"/>
  <c r="W25" i="178"/>
  <c r="V20" i="178"/>
  <c r="T20" i="178"/>
  <c r="Y21" i="178"/>
  <c r="W21" i="178"/>
  <c r="V10" i="178"/>
  <c r="T10" i="178"/>
  <c r="Y9" i="178"/>
  <c r="W9" i="178"/>
  <c r="V14" i="178"/>
  <c r="T14" i="178"/>
  <c r="W11" i="178"/>
  <c r="Y11" i="178"/>
  <c r="T16" i="178"/>
  <c r="V16" i="178"/>
  <c r="BT9" i="178"/>
  <c r="V22" i="178"/>
  <c r="T22" i="178"/>
  <c r="BQ17" i="178"/>
  <c r="BW17" i="178" s="1"/>
  <c r="BQ21" i="178"/>
  <c r="BW21" i="178" s="1"/>
  <c r="E56" i="180" l="1"/>
  <c r="E59" i="180" s="1"/>
  <c r="AC51" i="180"/>
  <c r="K7" i="181"/>
  <c r="T51" i="180"/>
  <c r="H7" i="181"/>
  <c r="Q51" i="180"/>
  <c r="G7" i="181"/>
  <c r="H56" i="180"/>
  <c r="H59" i="180" s="1"/>
  <c r="D11" i="181"/>
  <c r="K51" i="180"/>
  <c r="E7" i="181"/>
  <c r="Z53" i="180"/>
  <c r="J6" i="181"/>
  <c r="N51" i="180"/>
  <c r="F7" i="181"/>
  <c r="W53" i="180"/>
  <c r="I6" i="181"/>
  <c r="AO25" i="180"/>
  <c r="AP26" i="180"/>
  <c r="AL26" i="180"/>
  <c r="Q49" i="178"/>
  <c r="AM26" i="180"/>
  <c r="AM27" i="180" s="1"/>
  <c r="AI26" i="180"/>
  <c r="H9" i="179"/>
  <c r="J5" i="179"/>
  <c r="G7" i="179"/>
  <c r="E6" i="179"/>
  <c r="E10" i="179" s="1"/>
  <c r="AF27" i="180"/>
  <c r="L7" i="181" s="1"/>
  <c r="AN36" i="180"/>
  <c r="AL36" i="180"/>
  <c r="AS24" i="180"/>
  <c r="AV24" i="180"/>
  <c r="BB24" i="180" s="1"/>
  <c r="AL39" i="180"/>
  <c r="AN39" i="180"/>
  <c r="AR46" i="180"/>
  <c r="AT46" i="180"/>
  <c r="AQ21" i="180"/>
  <c r="AO21" i="180"/>
  <c r="AT32" i="180"/>
  <c r="AR32" i="180"/>
  <c r="AT12" i="180"/>
  <c r="AR12" i="180"/>
  <c r="AR31" i="180"/>
  <c r="AT31" i="180"/>
  <c r="AQ49" i="180"/>
  <c r="AO49" i="180"/>
  <c r="AO50" i="180" s="1"/>
  <c r="O9" i="181" s="1"/>
  <c r="AF47" i="180"/>
  <c r="L8" i="181" s="1"/>
  <c r="AL37" i="180"/>
  <c r="AN37" i="180"/>
  <c r="AT24" i="180"/>
  <c r="AR24" i="180"/>
  <c r="AK20" i="180"/>
  <c r="AI20" i="180"/>
  <c r="AW23" i="180"/>
  <c r="AU23" i="180"/>
  <c r="AN18" i="180"/>
  <c r="AL18" i="180"/>
  <c r="AQ5" i="180"/>
  <c r="AO5" i="180"/>
  <c r="AO6" i="180" s="1"/>
  <c r="O5" i="181" s="1"/>
  <c r="AZ15" i="180"/>
  <c r="AX15" i="180"/>
  <c r="AN14" i="180"/>
  <c r="AL14" i="180"/>
  <c r="AK29" i="180"/>
  <c r="AI29" i="180"/>
  <c r="AQ13" i="180"/>
  <c r="AO13" i="180"/>
  <c r="AQ9" i="180"/>
  <c r="AO9" i="180"/>
  <c r="AO33" i="180"/>
  <c r="AQ33" i="180"/>
  <c r="AT25" i="180"/>
  <c r="AR25" i="180"/>
  <c r="AN10" i="180"/>
  <c r="AL10" i="180"/>
  <c r="AN22" i="180"/>
  <c r="AL22" i="180"/>
  <c r="AO30" i="180"/>
  <c r="AQ30" i="180"/>
  <c r="AZ26" i="180"/>
  <c r="AQ17" i="180"/>
  <c r="AO17" i="180"/>
  <c r="AQ40" i="180"/>
  <c r="AO40" i="180"/>
  <c r="AN19" i="180"/>
  <c r="AL19" i="180"/>
  <c r="AK11" i="180"/>
  <c r="AI11" i="180"/>
  <c r="AT16" i="180"/>
  <c r="AR16" i="180"/>
  <c r="AL43" i="180"/>
  <c r="AN43" i="180"/>
  <c r="AN45" i="180"/>
  <c r="AL45" i="180"/>
  <c r="AI35" i="180"/>
  <c r="AK35" i="180"/>
  <c r="AL41" i="180"/>
  <c r="AN41" i="180"/>
  <c r="K55" i="178"/>
  <c r="N55" i="178"/>
  <c r="F6" i="179"/>
  <c r="F10" i="179" s="1"/>
  <c r="T36" i="178"/>
  <c r="T49" i="178" s="1"/>
  <c r="V36" i="178"/>
  <c r="BB24" i="178"/>
  <c r="AV27" i="178"/>
  <c r="AC5" i="178"/>
  <c r="AC6" i="178" s="1"/>
  <c r="AE5" i="178"/>
  <c r="AY24" i="178"/>
  <c r="AS27" i="178"/>
  <c r="Q53" i="178"/>
  <c r="T27" i="178"/>
  <c r="W51" i="178"/>
  <c r="W52" i="178" s="1"/>
  <c r="Y51" i="178"/>
  <c r="Z46" i="178"/>
  <c r="AB46" i="178"/>
  <c r="Z32" i="178"/>
  <c r="AB32" i="178"/>
  <c r="W41" i="178"/>
  <c r="Y41" i="178"/>
  <c r="Z30" i="178"/>
  <c r="AB30" i="178"/>
  <c r="Z48" i="178"/>
  <c r="AB48" i="178"/>
  <c r="Z40" i="178"/>
  <c r="AB40" i="178"/>
  <c r="Z38" i="178"/>
  <c r="AB38" i="178"/>
  <c r="Y37" i="178"/>
  <c r="W37" i="178"/>
  <c r="AC39" i="178"/>
  <c r="AE39" i="178"/>
  <c r="W42" i="178"/>
  <c r="Y42" i="178"/>
  <c r="Y29" i="178"/>
  <c r="W29" i="178"/>
  <c r="AB43" i="178"/>
  <c r="Z43" i="178"/>
  <c r="W33" i="178"/>
  <c r="Y33" i="178"/>
  <c r="Z35" i="178"/>
  <c r="AB35" i="178"/>
  <c r="W34" i="178"/>
  <c r="Y34" i="178"/>
  <c r="AC31" i="178"/>
  <c r="AE31" i="178"/>
  <c r="AB47" i="178"/>
  <c r="Z47" i="178"/>
  <c r="Z44" i="178"/>
  <c r="AB44" i="178"/>
  <c r="AC45" i="178"/>
  <c r="AE45" i="178"/>
  <c r="AB9" i="178"/>
  <c r="Z9" i="178"/>
  <c r="AB21" i="178"/>
  <c r="Z21" i="178"/>
  <c r="AB25" i="178"/>
  <c r="Z25" i="178"/>
  <c r="Y12" i="178"/>
  <c r="W12" i="178"/>
  <c r="W24" i="178"/>
  <c r="Y24" i="178"/>
  <c r="W22" i="178"/>
  <c r="Y22" i="178"/>
  <c r="W16" i="178"/>
  <c r="Y16" i="178"/>
  <c r="AB15" i="178"/>
  <c r="Z15" i="178"/>
  <c r="W14" i="178"/>
  <c r="Y14" i="178"/>
  <c r="W10" i="178"/>
  <c r="Y10" i="178"/>
  <c r="W20" i="178"/>
  <c r="Y20" i="178"/>
  <c r="W18" i="178"/>
  <c r="Y18" i="178"/>
  <c r="Y26" i="178"/>
  <c r="W26" i="178"/>
  <c r="AB13" i="178"/>
  <c r="Z13" i="178"/>
  <c r="BK9" i="178"/>
  <c r="Z17" i="178"/>
  <c r="AB17" i="178"/>
  <c r="Z11" i="178"/>
  <c r="AB11" i="178"/>
  <c r="Z23" i="178"/>
  <c r="AB23" i="178"/>
  <c r="AB19" i="178"/>
  <c r="Z19" i="178"/>
  <c r="T53" i="180" l="1"/>
  <c r="H6" i="181"/>
  <c r="N53" i="180"/>
  <c r="F6" i="181"/>
  <c r="F10" i="181" s="1"/>
  <c r="K53" i="180"/>
  <c r="K54" i="180" s="1"/>
  <c r="E6" i="181"/>
  <c r="E10" i="181" s="1"/>
  <c r="Q53" i="180"/>
  <c r="G6" i="181"/>
  <c r="G10" i="181" s="1"/>
  <c r="AC53" i="180"/>
  <c r="K6" i="181"/>
  <c r="AF51" i="180"/>
  <c r="AI27" i="180"/>
  <c r="M7" i="181" s="1"/>
  <c r="AQ36" i="180"/>
  <c r="AO36" i="180"/>
  <c r="I9" i="179"/>
  <c r="AY24" i="180"/>
  <c r="AS26" i="180"/>
  <c r="AO26" i="180"/>
  <c r="AV26" i="180"/>
  <c r="AR26" i="180"/>
  <c r="H7" i="179"/>
  <c r="K5" i="179"/>
  <c r="H8" i="179"/>
  <c r="AP27" i="180"/>
  <c r="G8" i="179"/>
  <c r="BH24" i="180"/>
  <c r="AR40" i="180"/>
  <c r="AT40" i="180"/>
  <c r="AQ22" i="180"/>
  <c r="AO22" i="180"/>
  <c r="AT30" i="180"/>
  <c r="AR30" i="180"/>
  <c r="AI47" i="180"/>
  <c r="AQ14" i="180"/>
  <c r="AO14" i="180"/>
  <c r="AT5" i="180"/>
  <c r="AR5" i="180"/>
  <c r="AR6" i="180" s="1"/>
  <c r="P5" i="181" s="1"/>
  <c r="AZ23" i="180"/>
  <c r="AX23" i="180"/>
  <c r="AW24" i="180"/>
  <c r="AU24" i="180"/>
  <c r="AW31" i="180"/>
  <c r="AU31" i="180"/>
  <c r="AW16" i="180"/>
  <c r="AU16" i="180"/>
  <c r="AQ19" i="180"/>
  <c r="AO19" i="180"/>
  <c r="AT17" i="180"/>
  <c r="AR17" i="180"/>
  <c r="AQ10" i="180"/>
  <c r="AO10" i="180"/>
  <c r="AW25" i="180"/>
  <c r="AU25" i="180"/>
  <c r="AT9" i="180"/>
  <c r="AR9" i="180"/>
  <c r="AN29" i="180"/>
  <c r="AL29" i="180"/>
  <c r="AO37" i="180"/>
  <c r="AQ37" i="180"/>
  <c r="AU32" i="180"/>
  <c r="AW32" i="180"/>
  <c r="AO39" i="180"/>
  <c r="AQ39" i="180"/>
  <c r="AN11" i="180"/>
  <c r="AL11" i="180"/>
  <c r="BC26" i="180"/>
  <c r="AT13" i="180"/>
  <c r="AR13" i="180"/>
  <c r="AW12" i="180"/>
  <c r="AU12" i="180"/>
  <c r="AW46" i="180"/>
  <c r="AU46" i="180"/>
  <c r="AO45" i="180"/>
  <c r="AQ45" i="180"/>
  <c r="AQ41" i="180"/>
  <c r="AO41" i="180"/>
  <c r="AL35" i="180"/>
  <c r="AN35" i="180"/>
  <c r="AO43" i="180"/>
  <c r="AQ43" i="180"/>
  <c r="AT33" i="180"/>
  <c r="AR33" i="180"/>
  <c r="BC15" i="180"/>
  <c r="BA15" i="180"/>
  <c r="AQ18" i="180"/>
  <c r="AO18" i="180"/>
  <c r="AN20" i="180"/>
  <c r="AL20" i="180"/>
  <c r="AR49" i="180"/>
  <c r="AR50" i="180" s="1"/>
  <c r="P9" i="181" s="1"/>
  <c r="AT49" i="180"/>
  <c r="AT21" i="180"/>
  <c r="AR21" i="180"/>
  <c r="Q55" i="178"/>
  <c r="G6" i="179"/>
  <c r="G10" i="179" s="1"/>
  <c r="W36" i="178"/>
  <c r="W49" i="178" s="1"/>
  <c r="Y36" i="178"/>
  <c r="BH24" i="178"/>
  <c r="BB27" i="178"/>
  <c r="BE24" i="178"/>
  <c r="AY27" i="178"/>
  <c r="AF5" i="178"/>
  <c r="AF6" i="178" s="1"/>
  <c r="AH5" i="178"/>
  <c r="T53" i="178"/>
  <c r="W27" i="178"/>
  <c r="Z51" i="178"/>
  <c r="Z52" i="178" s="1"/>
  <c r="AB51" i="178"/>
  <c r="AC47" i="178"/>
  <c r="AE47" i="178"/>
  <c r="Z34" i="178"/>
  <c r="AB34" i="178"/>
  <c r="AB33" i="178"/>
  <c r="Z33" i="178"/>
  <c r="AH39" i="178"/>
  <c r="AF39" i="178"/>
  <c r="AC38" i="178"/>
  <c r="AE38" i="178"/>
  <c r="AC44" i="178"/>
  <c r="AE44" i="178"/>
  <c r="AH31" i="178"/>
  <c r="AF31" i="178"/>
  <c r="Z29" i="178"/>
  <c r="AB29" i="178"/>
  <c r="AE48" i="178"/>
  <c r="AC48" i="178"/>
  <c r="AC35" i="178"/>
  <c r="AE35" i="178"/>
  <c r="Z42" i="178"/>
  <c r="AB42" i="178"/>
  <c r="AE40" i="178"/>
  <c r="AC40" i="178"/>
  <c r="AC30" i="178"/>
  <c r="AE30" i="178"/>
  <c r="AE32" i="178"/>
  <c r="AC32" i="178"/>
  <c r="AC46" i="178"/>
  <c r="AE46" i="178"/>
  <c r="AB41" i="178"/>
  <c r="Z41" i="178"/>
  <c r="AH45" i="178"/>
  <c r="AF45" i="178"/>
  <c r="AC43" i="178"/>
  <c r="AE43" i="178"/>
  <c r="Z37" i="178"/>
  <c r="AB37" i="178"/>
  <c r="AE11" i="178"/>
  <c r="AC11" i="178"/>
  <c r="AE13" i="178"/>
  <c r="AC13" i="178"/>
  <c r="Z22" i="178"/>
  <c r="AB22" i="178"/>
  <c r="AE9" i="178"/>
  <c r="AC9" i="178"/>
  <c r="AE23" i="178"/>
  <c r="AC23" i="178"/>
  <c r="BQ9" i="178"/>
  <c r="Z20" i="178"/>
  <c r="AB20" i="178"/>
  <c r="Z14" i="178"/>
  <c r="AB14" i="178"/>
  <c r="AE15" i="178"/>
  <c r="AC15" i="178"/>
  <c r="Z12" i="178"/>
  <c r="AB12" i="178"/>
  <c r="AB26" i="178"/>
  <c r="Z26" i="178"/>
  <c r="Z16" i="178"/>
  <c r="AB16" i="178"/>
  <c r="AE21" i="178"/>
  <c r="AC21" i="178"/>
  <c r="AE17" i="178"/>
  <c r="AC17" i="178"/>
  <c r="Z18" i="178"/>
  <c r="AB18" i="178"/>
  <c r="AB10" i="178"/>
  <c r="Z10" i="178"/>
  <c r="AB24" i="178"/>
  <c r="Z24" i="178"/>
  <c r="AE19" i="178"/>
  <c r="AC19" i="178"/>
  <c r="AE25" i="178"/>
  <c r="AC25" i="178"/>
  <c r="H10" i="181" l="1"/>
  <c r="AI51" i="180"/>
  <c r="M8" i="181"/>
  <c r="AF53" i="180"/>
  <c r="L6" i="181"/>
  <c r="E17" i="181"/>
  <c r="K55" i="180"/>
  <c r="N54" i="180"/>
  <c r="AL47" i="180"/>
  <c r="N8" i="181" s="1"/>
  <c r="J9" i="179"/>
  <c r="L5" i="179"/>
  <c r="AY26" i="180"/>
  <c r="AY27" i="180" s="1"/>
  <c r="AU26" i="180"/>
  <c r="I7" i="179"/>
  <c r="I8" i="179"/>
  <c r="BN24" i="180"/>
  <c r="AV27" i="180"/>
  <c r="BB26" i="180"/>
  <c r="BD26" i="180" s="1"/>
  <c r="AX26" i="180"/>
  <c r="AS27" i="180"/>
  <c r="BE24" i="180"/>
  <c r="AT36" i="180"/>
  <c r="AR36" i="180"/>
  <c r="AT45" i="180"/>
  <c r="AR45" i="180"/>
  <c r="AW13" i="180"/>
  <c r="AU13" i="180"/>
  <c r="AQ11" i="180"/>
  <c r="AO11" i="180"/>
  <c r="BC23" i="180"/>
  <c r="BA23" i="180"/>
  <c r="AT14" i="180"/>
  <c r="AR14" i="180"/>
  <c r="AU30" i="180"/>
  <c r="AW30" i="180"/>
  <c r="AT22" i="180"/>
  <c r="AR22" i="180"/>
  <c r="AW21" i="180"/>
  <c r="AU21" i="180"/>
  <c r="AQ20" i="180"/>
  <c r="AO20" i="180"/>
  <c r="BF15" i="180"/>
  <c r="BD15" i="180"/>
  <c r="AZ12" i="180"/>
  <c r="AX12" i="180"/>
  <c r="AR39" i="180"/>
  <c r="AT39" i="180"/>
  <c r="AQ29" i="180"/>
  <c r="AO29" i="180"/>
  <c r="AZ25" i="180"/>
  <c r="AX25" i="180"/>
  <c r="AW17" i="180"/>
  <c r="AU17" i="180"/>
  <c r="AZ16" i="180"/>
  <c r="AX16" i="180"/>
  <c r="AW40" i="180"/>
  <c r="AU40" i="180"/>
  <c r="AR43" i="180"/>
  <c r="AT43" i="180"/>
  <c r="BF26" i="180"/>
  <c r="AR37" i="180"/>
  <c r="AT37" i="180"/>
  <c r="AZ24" i="180"/>
  <c r="AX24" i="180"/>
  <c r="AU5" i="180"/>
  <c r="AU6" i="180" s="1"/>
  <c r="Q5" i="181" s="1"/>
  <c r="AW5" i="180"/>
  <c r="AO35" i="180"/>
  <c r="AQ35" i="180"/>
  <c r="AW49" i="180"/>
  <c r="AU49" i="180"/>
  <c r="AU50" i="180" s="1"/>
  <c r="Q9" i="181" s="1"/>
  <c r="AT18" i="180"/>
  <c r="AR18" i="180"/>
  <c r="AU33" i="180"/>
  <c r="AW33" i="180"/>
  <c r="AR41" i="180"/>
  <c r="AT41" i="180"/>
  <c r="AX46" i="180"/>
  <c r="AZ46" i="180"/>
  <c r="AL27" i="180"/>
  <c r="AZ32" i="180"/>
  <c r="AX32" i="180"/>
  <c r="AW9" i="180"/>
  <c r="AU9" i="180"/>
  <c r="AT10" i="180"/>
  <c r="AR10" i="180"/>
  <c r="AT19" i="180"/>
  <c r="AR19" i="180"/>
  <c r="AX31" i="180"/>
  <c r="AZ31" i="180"/>
  <c r="T55" i="178"/>
  <c r="H6" i="179"/>
  <c r="H10" i="179" s="1"/>
  <c r="AB36" i="178"/>
  <c r="Z36" i="178"/>
  <c r="Z49" i="178" s="1"/>
  <c r="BK24" i="178"/>
  <c r="BE27" i="178"/>
  <c r="BN24" i="178"/>
  <c r="BH27" i="178"/>
  <c r="AK5" i="178"/>
  <c r="AI5" i="178"/>
  <c r="AI6" i="178" s="1"/>
  <c r="W53" i="178"/>
  <c r="I10" i="181" s="1"/>
  <c r="Z27" i="178"/>
  <c r="AC51" i="178"/>
  <c r="AC52" i="178" s="1"/>
  <c r="AE51" i="178"/>
  <c r="AI45" i="178"/>
  <c r="AK45" i="178"/>
  <c r="AF48" i="178"/>
  <c r="AH48" i="178"/>
  <c r="AK31" i="178"/>
  <c r="AI31" i="178"/>
  <c r="AK39" i="178"/>
  <c r="AI39" i="178"/>
  <c r="AF46" i="178"/>
  <c r="AH46" i="178"/>
  <c r="AE42" i="178"/>
  <c r="AC42" i="178"/>
  <c r="AH43" i="178"/>
  <c r="AF43" i="178"/>
  <c r="AH35" i="178"/>
  <c r="AF35" i="178"/>
  <c r="AC29" i="178"/>
  <c r="AE29" i="178"/>
  <c r="AF44" i="178"/>
  <c r="AH44" i="178"/>
  <c r="AF38" i="178"/>
  <c r="AH38" i="178"/>
  <c r="AH47" i="178"/>
  <c r="AF47" i="178"/>
  <c r="AC37" i="178"/>
  <c r="AE37" i="178"/>
  <c r="AF30" i="178"/>
  <c r="AH30" i="178"/>
  <c r="AE34" i="178"/>
  <c r="AC34" i="178"/>
  <c r="AC41" i="178"/>
  <c r="AE41" i="178"/>
  <c r="AF32" i="178"/>
  <c r="AH32" i="178"/>
  <c r="AF40" i="178"/>
  <c r="AH40" i="178"/>
  <c r="AC33" i="178"/>
  <c r="AE33" i="178"/>
  <c r="AC12" i="178"/>
  <c r="AE12" i="178"/>
  <c r="AH23" i="178"/>
  <c r="AF23" i="178"/>
  <c r="AH19" i="178"/>
  <c r="AF19" i="178"/>
  <c r="AC10" i="178"/>
  <c r="AE10" i="178"/>
  <c r="AF17" i="178"/>
  <c r="AH17" i="178"/>
  <c r="BW9" i="178"/>
  <c r="AC20" i="178"/>
  <c r="AE20" i="178"/>
  <c r="AH9" i="178"/>
  <c r="AF9" i="178"/>
  <c r="AH13" i="178"/>
  <c r="AF13" i="178"/>
  <c r="AC18" i="178"/>
  <c r="AE18" i="178"/>
  <c r="AF25" i="178"/>
  <c r="AH25" i="178"/>
  <c r="AC24" i="178"/>
  <c r="AE24" i="178"/>
  <c r="AH21" i="178"/>
  <c r="AF21" i="178"/>
  <c r="AC26" i="178"/>
  <c r="AE26" i="178"/>
  <c r="AH15" i="178"/>
  <c r="AF15" i="178"/>
  <c r="AC22" i="178"/>
  <c r="AE22" i="178"/>
  <c r="AC16" i="178"/>
  <c r="AE16" i="178"/>
  <c r="AC14" i="178"/>
  <c r="AE14" i="178"/>
  <c r="AH11" i="178"/>
  <c r="AF11" i="178"/>
  <c r="F17" i="181" l="1"/>
  <c r="Q54" i="180"/>
  <c r="N55" i="180"/>
  <c r="K56" i="180"/>
  <c r="K59" i="180" s="1"/>
  <c r="E11" i="181"/>
  <c r="AL51" i="180"/>
  <c r="N7" i="181"/>
  <c r="AI53" i="180"/>
  <c r="M6" i="181"/>
  <c r="J7" i="179"/>
  <c r="J8" i="179"/>
  <c r="AO47" i="180"/>
  <c r="O8" i="181" s="1"/>
  <c r="AO27" i="180"/>
  <c r="O7" i="181" s="1"/>
  <c r="BT24" i="180"/>
  <c r="M5" i="179"/>
  <c r="BK24" i="180"/>
  <c r="BH26" i="180"/>
  <c r="BB27" i="180"/>
  <c r="BE26" i="180"/>
  <c r="BK26" i="180" s="1"/>
  <c r="BQ26" i="180" s="1"/>
  <c r="BW26" i="180" s="1"/>
  <c r="BA26" i="180"/>
  <c r="K9" i="179"/>
  <c r="AW36" i="180"/>
  <c r="AU36" i="180"/>
  <c r="AW18" i="180"/>
  <c r="AU18" i="180"/>
  <c r="AU37" i="180"/>
  <c r="AW37" i="180"/>
  <c r="AU43" i="180"/>
  <c r="AW43" i="180"/>
  <c r="AZ9" i="180"/>
  <c r="AX9" i="180"/>
  <c r="AX33" i="180"/>
  <c r="AZ33" i="180"/>
  <c r="AT29" i="180"/>
  <c r="AR29" i="180"/>
  <c r="AT20" i="180"/>
  <c r="AR20" i="180"/>
  <c r="AT11" i="180"/>
  <c r="AR11" i="180"/>
  <c r="BA31" i="180"/>
  <c r="BC31" i="180"/>
  <c r="BC24" i="180"/>
  <c r="BA24" i="180"/>
  <c r="AU39" i="180"/>
  <c r="AW39" i="180"/>
  <c r="AZ30" i="180"/>
  <c r="AX30" i="180"/>
  <c r="AW19" i="180"/>
  <c r="AU19" i="180"/>
  <c r="BC46" i="180"/>
  <c r="BA46" i="180"/>
  <c r="AR35" i="180"/>
  <c r="AT35" i="180"/>
  <c r="AX40" i="180"/>
  <c r="AZ40" i="180"/>
  <c r="AZ17" i="180"/>
  <c r="AX17" i="180"/>
  <c r="BC12" i="180"/>
  <c r="BA12" i="180"/>
  <c r="AW22" i="180"/>
  <c r="AU22" i="180"/>
  <c r="AW14" i="180"/>
  <c r="AU14" i="180"/>
  <c r="AU45" i="180"/>
  <c r="AW45" i="180"/>
  <c r="AW10" i="180"/>
  <c r="AU10" i="180"/>
  <c r="BC32" i="180"/>
  <c r="BA32" i="180"/>
  <c r="AW41" i="180"/>
  <c r="AU41" i="180"/>
  <c r="AX49" i="180"/>
  <c r="AX50" i="180" s="1"/>
  <c r="R9" i="181" s="1"/>
  <c r="AZ49" i="180"/>
  <c r="AZ5" i="180"/>
  <c r="AX5" i="180"/>
  <c r="AX6" i="180" s="1"/>
  <c r="R5" i="181" s="1"/>
  <c r="BI26" i="180"/>
  <c r="BG26" i="180"/>
  <c r="BC16" i="180"/>
  <c r="BA16" i="180"/>
  <c r="BC25" i="180"/>
  <c r="BA25" i="180"/>
  <c r="BI15" i="180"/>
  <c r="BG15" i="180"/>
  <c r="AZ21" i="180"/>
  <c r="AX21" i="180"/>
  <c r="BF23" i="180"/>
  <c r="BD23" i="180"/>
  <c r="AZ13" i="180"/>
  <c r="AX13" i="180"/>
  <c r="W55" i="178"/>
  <c r="I6" i="179"/>
  <c r="I10" i="179" s="1"/>
  <c r="AE36" i="178"/>
  <c r="AC36" i="178"/>
  <c r="AC49" i="178" s="1"/>
  <c r="AL5" i="178"/>
  <c r="AL6" i="178" s="1"/>
  <c r="AN5" i="178"/>
  <c r="BT24" i="178"/>
  <c r="BT27" i="178" s="1"/>
  <c r="BN27" i="178"/>
  <c r="BQ24" i="178"/>
  <c r="BK27" i="178"/>
  <c r="AC27" i="178"/>
  <c r="Z53" i="178"/>
  <c r="J10" i="181" s="1"/>
  <c r="AF51" i="178"/>
  <c r="AF52" i="178" s="1"/>
  <c r="AH51" i="178"/>
  <c r="AI46" i="178"/>
  <c r="AK46" i="178"/>
  <c r="AI40" i="178"/>
  <c r="AK40" i="178"/>
  <c r="AH41" i="178"/>
  <c r="AF41" i="178"/>
  <c r="AI30" i="178"/>
  <c r="AK30" i="178"/>
  <c r="AI44" i="178"/>
  <c r="AK44" i="178"/>
  <c r="AL31" i="178"/>
  <c r="AN31" i="178"/>
  <c r="AF34" i="178"/>
  <c r="AH34" i="178"/>
  <c r="AK43" i="178"/>
  <c r="AI43" i="178"/>
  <c r="AL45" i="178"/>
  <c r="AN45" i="178"/>
  <c r="AH33" i="178"/>
  <c r="AF33" i="178"/>
  <c r="AK47" i="178"/>
  <c r="AI47" i="178"/>
  <c r="AK35" i="178"/>
  <c r="AI35" i="178"/>
  <c r="AI48" i="178"/>
  <c r="AK48" i="178"/>
  <c r="AI32" i="178"/>
  <c r="AK32" i="178"/>
  <c r="AH37" i="178"/>
  <c r="AF37" i="178"/>
  <c r="AI38" i="178"/>
  <c r="AK38" i="178"/>
  <c r="AF29" i="178"/>
  <c r="AH29" i="178"/>
  <c r="AF42" i="178"/>
  <c r="AH42" i="178"/>
  <c r="AL39" i="178"/>
  <c r="AN39" i="178"/>
  <c r="AF22" i="178"/>
  <c r="AH22" i="178"/>
  <c r="AF24" i="178"/>
  <c r="AH24" i="178"/>
  <c r="AK19" i="178"/>
  <c r="AI19" i="178"/>
  <c r="AK9" i="178"/>
  <c r="AI9" i="178"/>
  <c r="AF10" i="178"/>
  <c r="AH10" i="178"/>
  <c r="AI23" i="178"/>
  <c r="AK23" i="178"/>
  <c r="AF16" i="178"/>
  <c r="AH16" i="178"/>
  <c r="AK25" i="178"/>
  <c r="AI25" i="178"/>
  <c r="AF20" i="178"/>
  <c r="AH20" i="178"/>
  <c r="AK11" i="178"/>
  <c r="AI11" i="178"/>
  <c r="AK15" i="178"/>
  <c r="AI15" i="178"/>
  <c r="AK21" i="178"/>
  <c r="AI21" i="178"/>
  <c r="AI13" i="178"/>
  <c r="AK13" i="178"/>
  <c r="AK17" i="178"/>
  <c r="AI17" i="178"/>
  <c r="AF12" i="178"/>
  <c r="AH12" i="178"/>
  <c r="AF14" i="178"/>
  <c r="AH14" i="178"/>
  <c r="AF26" i="178"/>
  <c r="AH26" i="178"/>
  <c r="AF18" i="178"/>
  <c r="AH18" i="178"/>
  <c r="N56" i="180" l="1"/>
  <c r="N59" i="180" s="1"/>
  <c r="F11" i="181"/>
  <c r="AL53" i="180"/>
  <c r="N6" i="181"/>
  <c r="G17" i="181"/>
  <c r="T54" i="180"/>
  <c r="Q55" i="180"/>
  <c r="BE27" i="180"/>
  <c r="AO51" i="180"/>
  <c r="AR27" i="180"/>
  <c r="P7" i="181" s="1"/>
  <c r="L9" i="179"/>
  <c r="N5" i="179"/>
  <c r="BQ24" i="180"/>
  <c r="BK27" i="180"/>
  <c r="K8" i="179"/>
  <c r="K7" i="179"/>
  <c r="BN26" i="180"/>
  <c r="BH27" i="180"/>
  <c r="AZ36" i="180"/>
  <c r="AX36" i="180"/>
  <c r="BC21" i="180"/>
  <c r="BA21" i="180"/>
  <c r="BL26" i="180"/>
  <c r="BJ26" i="180"/>
  <c r="AX39" i="180"/>
  <c r="AZ39" i="180"/>
  <c r="BC13" i="180"/>
  <c r="BA13" i="180"/>
  <c r="AZ22" i="180"/>
  <c r="AX22" i="180"/>
  <c r="AZ19" i="180"/>
  <c r="AX19" i="180"/>
  <c r="AW11" i="180"/>
  <c r="AU11" i="180"/>
  <c r="AW29" i="180"/>
  <c r="AU29" i="180"/>
  <c r="BD31" i="180"/>
  <c r="BF31" i="180"/>
  <c r="BA33" i="180"/>
  <c r="BC33" i="180"/>
  <c r="AX43" i="180"/>
  <c r="AZ43" i="180"/>
  <c r="BF16" i="180"/>
  <c r="BD16" i="180"/>
  <c r="AZ10" i="180"/>
  <c r="AX10" i="180"/>
  <c r="BF12" i="180"/>
  <c r="BD12" i="180"/>
  <c r="BD46" i="180"/>
  <c r="BF46" i="180"/>
  <c r="AW20" i="180"/>
  <c r="AU20" i="180"/>
  <c r="BF25" i="180"/>
  <c r="BD25" i="180"/>
  <c r="BF32" i="180"/>
  <c r="BD32" i="180"/>
  <c r="BC17" i="180"/>
  <c r="BA17" i="180"/>
  <c r="BC9" i="180"/>
  <c r="BA9" i="180"/>
  <c r="BC40" i="180"/>
  <c r="BA40" i="180"/>
  <c r="BI23" i="180"/>
  <c r="BG23" i="180"/>
  <c r="BL15" i="180"/>
  <c r="BJ15" i="180"/>
  <c r="BC5" i="180"/>
  <c r="BA5" i="180"/>
  <c r="BA6" i="180" s="1"/>
  <c r="S5" i="181" s="1"/>
  <c r="AX41" i="180"/>
  <c r="AZ41" i="180"/>
  <c r="AZ14" i="180"/>
  <c r="AX14" i="180"/>
  <c r="BC49" i="180"/>
  <c r="BA49" i="180"/>
  <c r="BA50" i="180" s="1"/>
  <c r="S9" i="181" s="1"/>
  <c r="AZ45" i="180"/>
  <c r="AX45" i="180"/>
  <c r="AU35" i="180"/>
  <c r="AW35" i="180"/>
  <c r="BA30" i="180"/>
  <c r="BC30" i="180"/>
  <c r="BF24" i="180"/>
  <c r="BD24" i="180"/>
  <c r="AR47" i="180"/>
  <c r="AX37" i="180"/>
  <c r="AZ37" i="180"/>
  <c r="AZ18" i="180"/>
  <c r="AX18" i="180"/>
  <c r="Z55" i="178"/>
  <c r="J6" i="179"/>
  <c r="J10" i="179" s="1"/>
  <c r="AF36" i="178"/>
  <c r="AF49" i="178" s="1"/>
  <c r="AH36" i="178"/>
  <c r="AO5" i="178"/>
  <c r="AO6" i="178" s="1"/>
  <c r="AQ5" i="178"/>
  <c r="BW24" i="178"/>
  <c r="BW27" i="178" s="1"/>
  <c r="BQ27" i="178"/>
  <c r="AC53" i="178"/>
  <c r="K10" i="181" s="1"/>
  <c r="AF27" i="178"/>
  <c r="AI51" i="178"/>
  <c r="AI52" i="178" s="1"/>
  <c r="AK51" i="178"/>
  <c r="AL35" i="178"/>
  <c r="AN35" i="178"/>
  <c r="AI42" i="178"/>
  <c r="AK42" i="178"/>
  <c r="AL38" i="178"/>
  <c r="AN38" i="178"/>
  <c r="AL32" i="178"/>
  <c r="AN32" i="178"/>
  <c r="AL48" i="178"/>
  <c r="AN48" i="178"/>
  <c r="AQ45" i="178"/>
  <c r="AO45" i="178"/>
  <c r="AI34" i="178"/>
  <c r="AK34" i="178"/>
  <c r="AL44" i="178"/>
  <c r="AN44" i="178"/>
  <c r="AL43" i="178"/>
  <c r="AN43" i="178"/>
  <c r="AL47" i="178"/>
  <c r="AN47" i="178"/>
  <c r="AI41" i="178"/>
  <c r="AK41" i="178"/>
  <c r="AL46" i="178"/>
  <c r="AN46" i="178"/>
  <c r="AI37" i="178"/>
  <c r="AK37" i="178"/>
  <c r="AI33" i="178"/>
  <c r="AK33" i="178"/>
  <c r="AQ39" i="178"/>
  <c r="AO39" i="178"/>
  <c r="AI29" i="178"/>
  <c r="AK29" i="178"/>
  <c r="AQ31" i="178"/>
  <c r="AO31" i="178"/>
  <c r="AL30" i="178"/>
  <c r="AN30" i="178"/>
  <c r="AL40" i="178"/>
  <c r="AN40" i="178"/>
  <c r="AL21" i="178"/>
  <c r="AN21" i="178"/>
  <c r="AK26" i="178"/>
  <c r="AI26" i="178"/>
  <c r="AK12" i="178"/>
  <c r="AI12" i="178"/>
  <c r="AL13" i="178"/>
  <c r="AN13" i="178"/>
  <c r="AK20" i="178"/>
  <c r="AI20" i="178"/>
  <c r="AK16" i="178"/>
  <c r="AI16" i="178"/>
  <c r="AI10" i="178"/>
  <c r="AK10" i="178"/>
  <c r="AK24" i="178"/>
  <c r="AI24" i="178"/>
  <c r="AN15" i="178"/>
  <c r="AL15" i="178"/>
  <c r="AN9" i="178"/>
  <c r="AL9" i="178"/>
  <c r="AK18" i="178"/>
  <c r="AI18" i="178"/>
  <c r="AK14" i="178"/>
  <c r="AI14" i="178"/>
  <c r="AN23" i="178"/>
  <c r="AL23" i="178"/>
  <c r="AK22" i="178"/>
  <c r="AI22" i="178"/>
  <c r="AN17" i="178"/>
  <c r="AL17" i="178"/>
  <c r="AL11" i="178"/>
  <c r="AN11" i="178"/>
  <c r="AN25" i="178"/>
  <c r="AL25" i="178"/>
  <c r="AN19" i="178"/>
  <c r="AL19" i="178"/>
  <c r="AR51" i="180" l="1"/>
  <c r="P8" i="181"/>
  <c r="Q56" i="180"/>
  <c r="Q59" i="180" s="1"/>
  <c r="G11" i="181"/>
  <c r="H17" i="181"/>
  <c r="W54" i="180"/>
  <c r="T55" i="180"/>
  <c r="AO53" i="180"/>
  <c r="O6" i="181"/>
  <c r="BC36" i="180"/>
  <c r="BA36" i="180"/>
  <c r="BT26" i="180"/>
  <c r="BT27" i="180" s="1"/>
  <c r="BN27" i="180"/>
  <c r="M9" i="179"/>
  <c r="L8" i="179"/>
  <c r="BW24" i="180"/>
  <c r="BW27" i="180" s="1"/>
  <c r="BQ27" i="180"/>
  <c r="L7" i="179"/>
  <c r="O5" i="179"/>
  <c r="BI12" i="180"/>
  <c r="BG12" i="180"/>
  <c r="BI16" i="180"/>
  <c r="BG16" i="180"/>
  <c r="AZ29" i="180"/>
  <c r="AX29" i="180"/>
  <c r="BC19" i="180"/>
  <c r="BA19" i="180"/>
  <c r="BF30" i="180"/>
  <c r="BD30" i="180"/>
  <c r="BI46" i="180"/>
  <c r="BG46" i="180"/>
  <c r="BA43" i="180"/>
  <c r="BC43" i="180"/>
  <c r="BI31" i="180"/>
  <c r="BG31" i="180"/>
  <c r="AU27" i="180"/>
  <c r="Q7" i="181" s="1"/>
  <c r="BF13" i="180"/>
  <c r="BD13" i="180"/>
  <c r="BO26" i="180"/>
  <c r="BM26" i="180"/>
  <c r="BC18" i="180"/>
  <c r="BA18" i="180"/>
  <c r="BA45" i="180"/>
  <c r="BC45" i="180"/>
  <c r="BC14" i="180"/>
  <c r="BA14" i="180"/>
  <c r="BF5" i="180"/>
  <c r="BD5" i="180"/>
  <c r="BD6" i="180" s="1"/>
  <c r="T5" i="181" s="1"/>
  <c r="BL23" i="180"/>
  <c r="BJ23" i="180"/>
  <c r="BF9" i="180"/>
  <c r="BD9" i="180"/>
  <c r="BI32" i="180"/>
  <c r="BG32" i="180"/>
  <c r="AZ20" i="180"/>
  <c r="AX20" i="180"/>
  <c r="BC10" i="180"/>
  <c r="BA10" i="180"/>
  <c r="AZ11" i="180"/>
  <c r="AX11" i="180"/>
  <c r="AX27" i="180" s="1"/>
  <c r="R7" i="181" s="1"/>
  <c r="BC22" i="180"/>
  <c r="BA22" i="180"/>
  <c r="BA39" i="180"/>
  <c r="BC39" i="180"/>
  <c r="BI24" i="180"/>
  <c r="BG24" i="180"/>
  <c r="BD49" i="180"/>
  <c r="BD50" i="180" s="1"/>
  <c r="T9" i="181" s="1"/>
  <c r="BF49" i="180"/>
  <c r="BO15" i="180"/>
  <c r="BM15" i="180"/>
  <c r="BD40" i="180"/>
  <c r="BF40" i="180"/>
  <c r="BF17" i="180"/>
  <c r="BD17" i="180"/>
  <c r="BI25" i="180"/>
  <c r="BG25" i="180"/>
  <c r="BA37" i="180"/>
  <c r="BC37" i="180"/>
  <c r="AX35" i="180"/>
  <c r="AZ35" i="180"/>
  <c r="BA41" i="180"/>
  <c r="BC41" i="180"/>
  <c r="BF33" i="180"/>
  <c r="BD33" i="180"/>
  <c r="AU47" i="180"/>
  <c r="Q8" i="181" s="1"/>
  <c r="BF21" i="180"/>
  <c r="BD21" i="180"/>
  <c r="AC55" i="178"/>
  <c r="K6" i="179"/>
  <c r="K10" i="179" s="1"/>
  <c r="AK36" i="178"/>
  <c r="AI36" i="178"/>
  <c r="AT5" i="178"/>
  <c r="AR5" i="178"/>
  <c r="AR6" i="178" s="1"/>
  <c r="AF53" i="178"/>
  <c r="L10" i="181" s="1"/>
  <c r="AI49" i="178"/>
  <c r="AI27" i="178"/>
  <c r="AL51" i="178"/>
  <c r="AL52" i="178" s="1"/>
  <c r="AN51" i="178"/>
  <c r="AO30" i="178"/>
  <c r="AQ30" i="178"/>
  <c r="AL37" i="178"/>
  <c r="AN37" i="178"/>
  <c r="AL41" i="178"/>
  <c r="AN41" i="178"/>
  <c r="AQ43" i="178"/>
  <c r="AO43" i="178"/>
  <c r="AL34" i="178"/>
  <c r="AN34" i="178"/>
  <c r="AO48" i="178"/>
  <c r="AQ48" i="178"/>
  <c r="AO38" i="178"/>
  <c r="AQ38" i="178"/>
  <c r="AR31" i="178"/>
  <c r="AT31" i="178"/>
  <c r="AR45" i="178"/>
  <c r="AT45" i="178"/>
  <c r="AR39" i="178"/>
  <c r="AT39" i="178"/>
  <c r="AO35" i="178"/>
  <c r="AQ35" i="178"/>
  <c r="AO40" i="178"/>
  <c r="AQ40" i="178"/>
  <c r="AL29" i="178"/>
  <c r="AN29" i="178"/>
  <c r="AL33" i="178"/>
  <c r="AN33" i="178"/>
  <c r="AO46" i="178"/>
  <c r="AQ46" i="178"/>
  <c r="AQ47" i="178"/>
  <c r="AO47" i="178"/>
  <c r="AO44" i="178"/>
  <c r="AQ44" i="178"/>
  <c r="AO32" i="178"/>
  <c r="AQ32" i="178"/>
  <c r="AL42" i="178"/>
  <c r="AN42" i="178"/>
  <c r="AO11" i="178"/>
  <c r="AQ11" i="178"/>
  <c r="AL12" i="178"/>
  <c r="AN12" i="178"/>
  <c r="AO19" i="178"/>
  <c r="AQ19" i="178"/>
  <c r="AN22" i="178"/>
  <c r="AL22" i="178"/>
  <c r="AN14" i="178"/>
  <c r="AL14" i="178"/>
  <c r="AQ9" i="178"/>
  <c r="AO9" i="178"/>
  <c r="AL24" i="178"/>
  <c r="AN24" i="178"/>
  <c r="AQ13" i="178"/>
  <c r="AO13" i="178"/>
  <c r="AL16" i="178"/>
  <c r="AN16" i="178"/>
  <c r="AN26" i="178"/>
  <c r="AL26" i="178"/>
  <c r="AQ25" i="178"/>
  <c r="AO25" i="178"/>
  <c r="AQ17" i="178"/>
  <c r="AO17" i="178"/>
  <c r="AQ23" i="178"/>
  <c r="AO23" i="178"/>
  <c r="AL18" i="178"/>
  <c r="AN18" i="178"/>
  <c r="AO15" i="178"/>
  <c r="AQ15" i="178"/>
  <c r="AL10" i="178"/>
  <c r="AN10" i="178"/>
  <c r="AQ21" i="178"/>
  <c r="AO21" i="178"/>
  <c r="AL20" i="178"/>
  <c r="AN20" i="178"/>
  <c r="T56" i="180" l="1"/>
  <c r="T59" i="180" s="1"/>
  <c r="H11" i="181"/>
  <c r="I17" i="181"/>
  <c r="Z54" i="180"/>
  <c r="W55" i="180"/>
  <c r="AR53" i="180"/>
  <c r="P6" i="181"/>
  <c r="N9" i="179"/>
  <c r="P5" i="179"/>
  <c r="M7" i="179"/>
  <c r="M8" i="179"/>
  <c r="BF36" i="180"/>
  <c r="BD36" i="180"/>
  <c r="BI49" i="180"/>
  <c r="BG49" i="180"/>
  <c r="BG50" i="180" s="1"/>
  <c r="U9" i="181" s="1"/>
  <c r="AU51" i="180"/>
  <c r="BG33" i="180"/>
  <c r="BI33" i="180"/>
  <c r="BD37" i="180"/>
  <c r="BF37" i="180"/>
  <c r="BL25" i="180"/>
  <c r="BJ25" i="180"/>
  <c r="BC11" i="180"/>
  <c r="BA11" i="180"/>
  <c r="BC20" i="180"/>
  <c r="BA20" i="180"/>
  <c r="BI9" i="180"/>
  <c r="BG9" i="180"/>
  <c r="BG5" i="180"/>
  <c r="BG6" i="180" s="1"/>
  <c r="U5" i="181" s="1"/>
  <c r="BI5" i="180"/>
  <c r="BR26" i="180"/>
  <c r="BP26" i="180"/>
  <c r="AX47" i="180"/>
  <c r="BF45" i="180"/>
  <c r="BD45" i="180"/>
  <c r="BL16" i="180"/>
  <c r="BJ16" i="180"/>
  <c r="BJ31" i="180"/>
  <c r="BL31" i="180"/>
  <c r="BJ46" i="180"/>
  <c r="BL46" i="180"/>
  <c r="BG30" i="180"/>
  <c r="BI30" i="180"/>
  <c r="BC29" i="180"/>
  <c r="BA29" i="180"/>
  <c r="BL12" i="180"/>
  <c r="BJ12" i="180"/>
  <c r="BI21" i="180"/>
  <c r="BG21" i="180"/>
  <c r="BD41" i="180"/>
  <c r="BF41" i="180"/>
  <c r="BI40" i="180"/>
  <c r="BG40" i="180"/>
  <c r="BD39" i="180"/>
  <c r="BF39" i="180"/>
  <c r="BF19" i="180"/>
  <c r="BD19" i="180"/>
  <c r="BA35" i="180"/>
  <c r="BC35" i="180"/>
  <c r="BI17" i="180"/>
  <c r="BG17" i="180"/>
  <c r="BR15" i="180"/>
  <c r="BP15" i="180"/>
  <c r="BL24" i="180"/>
  <c r="BJ24" i="180"/>
  <c r="BF22" i="180"/>
  <c r="BD22" i="180"/>
  <c r="BF10" i="180"/>
  <c r="BD10" i="180"/>
  <c r="BJ32" i="180"/>
  <c r="BL32" i="180"/>
  <c r="BO23" i="180"/>
  <c r="BM23" i="180"/>
  <c r="BF14" i="180"/>
  <c r="BD14" i="180"/>
  <c r="BF18" i="180"/>
  <c r="BD18" i="180"/>
  <c r="BI13" i="180"/>
  <c r="BG13" i="180"/>
  <c r="BD43" i="180"/>
  <c r="BF43" i="180"/>
  <c r="AF55" i="178"/>
  <c r="L6" i="179"/>
  <c r="L10" i="179" s="1"/>
  <c r="AI53" i="178"/>
  <c r="M10" i="181" s="1"/>
  <c r="AN36" i="178"/>
  <c r="AL36" i="178"/>
  <c r="AL49" i="178" s="1"/>
  <c r="AU5" i="178"/>
  <c r="AU6" i="178" s="1"/>
  <c r="AW5" i="178"/>
  <c r="AO51" i="178"/>
  <c r="AO52" i="178" s="1"/>
  <c r="AQ51" i="178"/>
  <c r="AR35" i="178"/>
  <c r="AT35" i="178"/>
  <c r="AW45" i="178"/>
  <c r="AU45" i="178"/>
  <c r="AR38" i="178"/>
  <c r="AT38" i="178"/>
  <c r="AO34" i="178"/>
  <c r="AQ34" i="178"/>
  <c r="AO41" i="178"/>
  <c r="AQ41" i="178"/>
  <c r="AR32" i="178"/>
  <c r="AT32" i="178"/>
  <c r="AO33" i="178"/>
  <c r="AQ33" i="178"/>
  <c r="AR40" i="178"/>
  <c r="AT40" i="178"/>
  <c r="AR47" i="178"/>
  <c r="AT47" i="178"/>
  <c r="AW39" i="178"/>
  <c r="AU39" i="178"/>
  <c r="AW31" i="178"/>
  <c r="AU31" i="178"/>
  <c r="AR48" i="178"/>
  <c r="AT48" i="178"/>
  <c r="AQ37" i="178"/>
  <c r="AO37" i="178"/>
  <c r="AR30" i="178"/>
  <c r="AT30" i="178"/>
  <c r="AO42" i="178"/>
  <c r="AQ42" i="178"/>
  <c r="AR44" i="178"/>
  <c r="AT44" i="178"/>
  <c r="AR46" i="178"/>
  <c r="AT46" i="178"/>
  <c r="AQ29" i="178"/>
  <c r="AO29" i="178"/>
  <c r="AR43" i="178"/>
  <c r="AT43" i="178"/>
  <c r="AR21" i="178"/>
  <c r="AT21" i="178"/>
  <c r="AR25" i="178"/>
  <c r="AT25" i="178"/>
  <c r="AO20" i="178"/>
  <c r="AQ20" i="178"/>
  <c r="AQ10" i="178"/>
  <c r="AO10" i="178"/>
  <c r="AQ18" i="178"/>
  <c r="AO18" i="178"/>
  <c r="AL27" i="178"/>
  <c r="AO12" i="178"/>
  <c r="AQ12" i="178"/>
  <c r="AR17" i="178"/>
  <c r="AT17" i="178"/>
  <c r="AR9" i="178"/>
  <c r="AT9" i="178"/>
  <c r="AQ26" i="178"/>
  <c r="AO26" i="178"/>
  <c r="AR13" i="178"/>
  <c r="AT13" i="178"/>
  <c r="AQ22" i="178"/>
  <c r="AO22" i="178"/>
  <c r="AT15" i="178"/>
  <c r="AR15" i="178"/>
  <c r="AO16" i="178"/>
  <c r="AQ16" i="178"/>
  <c r="AO24" i="178"/>
  <c r="AQ24" i="178"/>
  <c r="AT19" i="178"/>
  <c r="AR19" i="178"/>
  <c r="AT11" i="178"/>
  <c r="AR11" i="178"/>
  <c r="AT23" i="178"/>
  <c r="AR23" i="178"/>
  <c r="AQ14" i="178"/>
  <c r="AO14" i="178"/>
  <c r="J17" i="181" l="1"/>
  <c r="AC54" i="180"/>
  <c r="Z55" i="180"/>
  <c r="AX51" i="180"/>
  <c r="R8" i="181"/>
  <c r="AU53" i="180"/>
  <c r="Q6" i="181"/>
  <c r="W56" i="180"/>
  <c r="W59" i="180" s="1"/>
  <c r="I11" i="181"/>
  <c r="O9" i="179"/>
  <c r="Q5" i="179"/>
  <c r="N7" i="179"/>
  <c r="N8" i="179"/>
  <c r="BA27" i="180"/>
  <c r="S7" i="181" s="1"/>
  <c r="BI36" i="180"/>
  <c r="BG36" i="180"/>
  <c r="BI14" i="180"/>
  <c r="BG14" i="180"/>
  <c r="BI22" i="180"/>
  <c r="BG22" i="180"/>
  <c r="BG39" i="180"/>
  <c r="BI39" i="180"/>
  <c r="BO31" i="180"/>
  <c r="BM31" i="180"/>
  <c r="BG45" i="180"/>
  <c r="BI45" i="180"/>
  <c r="BU26" i="180"/>
  <c r="BS26" i="180"/>
  <c r="BF11" i="180"/>
  <c r="BD11" i="180"/>
  <c r="BG37" i="180"/>
  <c r="BI37" i="180"/>
  <c r="BI18" i="180"/>
  <c r="BG18" i="180"/>
  <c r="BR23" i="180"/>
  <c r="BP23" i="180"/>
  <c r="BI10" i="180"/>
  <c r="BG10" i="180"/>
  <c r="BO24" i="180"/>
  <c r="BM24" i="180"/>
  <c r="BL17" i="180"/>
  <c r="BJ17" i="180"/>
  <c r="BI19" i="180"/>
  <c r="BG19" i="180"/>
  <c r="BA47" i="180"/>
  <c r="S8" i="181" s="1"/>
  <c r="BO46" i="180"/>
  <c r="BM46" i="180"/>
  <c r="BL5" i="180"/>
  <c r="BJ5" i="180"/>
  <c r="BJ6" i="180" s="1"/>
  <c r="V5" i="181" s="1"/>
  <c r="BL13" i="180"/>
  <c r="BJ13" i="180"/>
  <c r="BU15" i="180"/>
  <c r="BS15" i="180"/>
  <c r="BI41" i="180"/>
  <c r="BG41" i="180"/>
  <c r="BL30" i="180"/>
  <c r="BJ30" i="180"/>
  <c r="BG43" i="180"/>
  <c r="BI43" i="180"/>
  <c r="BO12" i="180"/>
  <c r="BM12" i="180"/>
  <c r="BL9" i="180"/>
  <c r="BJ9" i="180"/>
  <c r="BO32" i="180"/>
  <c r="BM32" i="180"/>
  <c r="BD35" i="180"/>
  <c r="BF35" i="180"/>
  <c r="BJ40" i="180"/>
  <c r="BL40" i="180"/>
  <c r="BL21" i="180"/>
  <c r="BJ21" i="180"/>
  <c r="BF29" i="180"/>
  <c r="BD29" i="180"/>
  <c r="BO16" i="180"/>
  <c r="BM16" i="180"/>
  <c r="BF20" i="180"/>
  <c r="BD20" i="180"/>
  <c r="BL33" i="180"/>
  <c r="BJ33" i="180"/>
  <c r="BJ49" i="180"/>
  <c r="BJ50" i="180" s="1"/>
  <c r="V9" i="181" s="1"/>
  <c r="BL49" i="180"/>
  <c r="BO25" i="180"/>
  <c r="BM25" i="180"/>
  <c r="AI55" i="178"/>
  <c r="M6" i="179"/>
  <c r="M10" i="179" s="1"/>
  <c r="AQ36" i="178"/>
  <c r="AO36" i="178"/>
  <c r="AO49" i="178" s="1"/>
  <c r="AZ5" i="178"/>
  <c r="AX5" i="178"/>
  <c r="AX6" i="178" s="1"/>
  <c r="AL53" i="178"/>
  <c r="N10" i="181" s="1"/>
  <c r="AO27" i="178"/>
  <c r="AR51" i="178"/>
  <c r="AR52" i="178" s="1"/>
  <c r="AT51" i="178"/>
  <c r="AR37" i="178"/>
  <c r="AT37" i="178"/>
  <c r="AX31" i="178"/>
  <c r="AZ31" i="178"/>
  <c r="AZ45" i="178"/>
  <c r="AX45" i="178"/>
  <c r="AU44" i="178"/>
  <c r="AW44" i="178"/>
  <c r="AU30" i="178"/>
  <c r="AW30" i="178"/>
  <c r="AU48" i="178"/>
  <c r="AW48" i="178"/>
  <c r="AU40" i="178"/>
  <c r="AW40" i="178"/>
  <c r="AU32" i="178"/>
  <c r="AW32" i="178"/>
  <c r="AR41" i="178"/>
  <c r="AT41" i="178"/>
  <c r="AU38" i="178"/>
  <c r="AW38" i="178"/>
  <c r="AU35" i="178"/>
  <c r="AW35" i="178"/>
  <c r="AR29" i="178"/>
  <c r="AT29" i="178"/>
  <c r="AX39" i="178"/>
  <c r="AZ39" i="178"/>
  <c r="AU43" i="178"/>
  <c r="AW43" i="178"/>
  <c r="AU46" i="178"/>
  <c r="AW46" i="178"/>
  <c r="AR42" i="178"/>
  <c r="AT42" i="178"/>
  <c r="AW47" i="178"/>
  <c r="AU47" i="178"/>
  <c r="AR33" i="178"/>
  <c r="AT33" i="178"/>
  <c r="AR34" i="178"/>
  <c r="AT34" i="178"/>
  <c r="AR16" i="178"/>
  <c r="AT16" i="178"/>
  <c r="AU17" i="178"/>
  <c r="AW17" i="178"/>
  <c r="AU25" i="178"/>
  <c r="AW25" i="178"/>
  <c r="AW23" i="178"/>
  <c r="AU23" i="178"/>
  <c r="AR22" i="178"/>
  <c r="AT22" i="178"/>
  <c r="AR26" i="178"/>
  <c r="AT26" i="178"/>
  <c r="AR10" i="178"/>
  <c r="AT10" i="178"/>
  <c r="AW19" i="178"/>
  <c r="AU19" i="178"/>
  <c r="AR24" i="178"/>
  <c r="AT24" i="178"/>
  <c r="AU13" i="178"/>
  <c r="AW13" i="178"/>
  <c r="AU9" i="178"/>
  <c r="AW9" i="178"/>
  <c r="AR12" i="178"/>
  <c r="AT12" i="178"/>
  <c r="AR20" i="178"/>
  <c r="AT20" i="178"/>
  <c r="AU21" i="178"/>
  <c r="AW21" i="178"/>
  <c r="AR14" i="178"/>
  <c r="AT14" i="178"/>
  <c r="AW11" i="178"/>
  <c r="AU11" i="178"/>
  <c r="AW15" i="178"/>
  <c r="AU15" i="178"/>
  <c r="AR18" i="178"/>
  <c r="AT18" i="178"/>
  <c r="AX53" i="180" l="1"/>
  <c r="R6" i="181"/>
  <c r="Z56" i="180"/>
  <c r="Z59" i="180" s="1"/>
  <c r="J11" i="181"/>
  <c r="K17" i="181"/>
  <c r="AF54" i="180"/>
  <c r="AC55" i="180"/>
  <c r="O7" i="179"/>
  <c r="BA51" i="180"/>
  <c r="R5" i="179"/>
  <c r="P9" i="179"/>
  <c r="BL36" i="180"/>
  <c r="BJ36" i="180"/>
  <c r="O8" i="179"/>
  <c r="BD27" i="180"/>
  <c r="T7" i="181" s="1"/>
  <c r="BR16" i="180"/>
  <c r="BP16" i="180"/>
  <c r="BO9" i="180"/>
  <c r="BM9" i="180"/>
  <c r="BO30" i="180"/>
  <c r="BM30" i="180"/>
  <c r="BR46" i="180"/>
  <c r="BP46" i="180"/>
  <c r="BR31" i="180"/>
  <c r="BP31" i="180"/>
  <c r="BD47" i="180"/>
  <c r="T8" i="181" s="1"/>
  <c r="BO5" i="180"/>
  <c r="BM5" i="180"/>
  <c r="BM6" i="180" s="1"/>
  <c r="W5" i="181" s="1"/>
  <c r="BO17" i="180"/>
  <c r="BM17" i="180"/>
  <c r="BL10" i="180"/>
  <c r="BJ10" i="180"/>
  <c r="BL18" i="180"/>
  <c r="BJ18" i="180"/>
  <c r="BL39" i="180"/>
  <c r="BJ39" i="180"/>
  <c r="BM33" i="180"/>
  <c r="BO33" i="180"/>
  <c r="BI29" i="180"/>
  <c r="BG29" i="180"/>
  <c r="BR32" i="180"/>
  <c r="BP32" i="180"/>
  <c r="BR12" i="180"/>
  <c r="BP12" i="180"/>
  <c r="BJ41" i="180"/>
  <c r="BL41" i="180"/>
  <c r="BO13" i="180"/>
  <c r="BM13" i="180"/>
  <c r="BI11" i="180"/>
  <c r="BG11" i="180"/>
  <c r="BL14" i="180"/>
  <c r="BJ14" i="180"/>
  <c r="BI20" i="180"/>
  <c r="BG20" i="180"/>
  <c r="BL22" i="180"/>
  <c r="BJ22" i="180"/>
  <c r="BR25" i="180"/>
  <c r="BP25" i="180"/>
  <c r="BO40" i="180"/>
  <c r="BM40" i="180"/>
  <c r="BL45" i="180"/>
  <c r="BJ45" i="180"/>
  <c r="BO49" i="180"/>
  <c r="BM49" i="180"/>
  <c r="BM50" i="180" s="1"/>
  <c r="W9" i="181" s="1"/>
  <c r="BG35" i="180"/>
  <c r="BI35" i="180"/>
  <c r="BJ43" i="180"/>
  <c r="BL43" i="180"/>
  <c r="BL19" i="180"/>
  <c r="BJ19" i="180"/>
  <c r="BR24" i="180"/>
  <c r="BP24" i="180"/>
  <c r="BU23" i="180"/>
  <c r="BS23" i="180"/>
  <c r="BJ37" i="180"/>
  <c r="BL37" i="180"/>
  <c r="BO21" i="180"/>
  <c r="BM21" i="180"/>
  <c r="BX15" i="180"/>
  <c r="BY15" i="180" s="1"/>
  <c r="BV15" i="180"/>
  <c r="BX26" i="180"/>
  <c r="BY26" i="180" s="1"/>
  <c r="BV26" i="180"/>
  <c r="AL55" i="178"/>
  <c r="N6" i="179"/>
  <c r="N10" i="179" s="1"/>
  <c r="AR36" i="178"/>
  <c r="AR49" i="178" s="1"/>
  <c r="AT36" i="178"/>
  <c r="BC5" i="178"/>
  <c r="BA5" i="178"/>
  <c r="BA6" i="178" s="1"/>
  <c r="AO53" i="178"/>
  <c r="O10" i="181" s="1"/>
  <c r="AR27" i="178"/>
  <c r="AU51" i="178"/>
  <c r="AU52" i="178" s="1"/>
  <c r="AW51" i="178"/>
  <c r="BA31" i="178"/>
  <c r="BC31" i="178"/>
  <c r="AX47" i="178"/>
  <c r="AZ47" i="178"/>
  <c r="BA39" i="178"/>
  <c r="BC39" i="178"/>
  <c r="AZ35" i="178"/>
  <c r="AX35" i="178"/>
  <c r="AU41" i="178"/>
  <c r="AW41" i="178"/>
  <c r="AX40" i="178"/>
  <c r="AZ40" i="178"/>
  <c r="AX30" i="178"/>
  <c r="AZ30" i="178"/>
  <c r="AW33" i="178"/>
  <c r="AU33" i="178"/>
  <c r="AU42" i="178"/>
  <c r="AW42" i="178"/>
  <c r="AZ43" i="178"/>
  <c r="AX43" i="178"/>
  <c r="AW37" i="178"/>
  <c r="AU37" i="178"/>
  <c r="AX46" i="178"/>
  <c r="AZ46" i="178"/>
  <c r="AU34" i="178"/>
  <c r="AW34" i="178"/>
  <c r="AW29" i="178"/>
  <c r="AU29" i="178"/>
  <c r="AX38" i="178"/>
  <c r="AZ38" i="178"/>
  <c r="AX32" i="178"/>
  <c r="AZ32" i="178"/>
  <c r="AX48" i="178"/>
  <c r="AZ48" i="178"/>
  <c r="AX44" i="178"/>
  <c r="AZ44" i="178"/>
  <c r="BA45" i="178"/>
  <c r="BC45" i="178"/>
  <c r="AU12" i="178"/>
  <c r="AW12" i="178"/>
  <c r="AZ13" i="178"/>
  <c r="AX13" i="178"/>
  <c r="AU26" i="178"/>
  <c r="AW26" i="178"/>
  <c r="AZ17" i="178"/>
  <c r="AX17" i="178"/>
  <c r="AX11" i="178"/>
  <c r="AZ11" i="178"/>
  <c r="AX19" i="178"/>
  <c r="AZ19" i="178"/>
  <c r="AZ23" i="178"/>
  <c r="AX23" i="178"/>
  <c r="AU20" i="178"/>
  <c r="AW20" i="178"/>
  <c r="AU24" i="178"/>
  <c r="AW24" i="178"/>
  <c r="AU22" i="178"/>
  <c r="AW22" i="178"/>
  <c r="AU16" i="178"/>
  <c r="AW16" i="178"/>
  <c r="AU14" i="178"/>
  <c r="AW14" i="178"/>
  <c r="AZ9" i="178"/>
  <c r="AX9" i="178"/>
  <c r="AU10" i="178"/>
  <c r="AW10" i="178"/>
  <c r="AZ25" i="178"/>
  <c r="AX25" i="178"/>
  <c r="AX15" i="178"/>
  <c r="AZ15" i="178"/>
  <c r="AU18" i="178"/>
  <c r="AW18" i="178"/>
  <c r="AZ21" i="178"/>
  <c r="AX21" i="178"/>
  <c r="AC56" i="180" l="1"/>
  <c r="AC59" i="180" s="1"/>
  <c r="K11" i="181"/>
  <c r="L17" i="181"/>
  <c r="AF55" i="180"/>
  <c r="AI54" i="180"/>
  <c r="BA53" i="180"/>
  <c r="S6" i="181"/>
  <c r="BG47" i="180"/>
  <c r="U8" i="181" s="1"/>
  <c r="BD51" i="180"/>
  <c r="Q9" i="179"/>
  <c r="BG27" i="180"/>
  <c r="P7" i="179"/>
  <c r="P8" i="179"/>
  <c r="BM36" i="180"/>
  <c r="BO36" i="180"/>
  <c r="S5" i="179"/>
  <c r="BU25" i="180"/>
  <c r="BS25" i="180"/>
  <c r="BU24" i="180"/>
  <c r="BS24" i="180"/>
  <c r="BU46" i="180"/>
  <c r="BS46" i="180"/>
  <c r="BR9" i="180"/>
  <c r="BP9" i="180"/>
  <c r="BR21" i="180"/>
  <c r="BP21" i="180"/>
  <c r="BP49" i="180"/>
  <c r="BP50" i="180" s="1"/>
  <c r="X9" i="181" s="1"/>
  <c r="BR49" i="180"/>
  <c r="BL20" i="180"/>
  <c r="BJ20" i="180"/>
  <c r="BL11" i="180"/>
  <c r="BJ11" i="180"/>
  <c r="BR13" i="180"/>
  <c r="BP13" i="180"/>
  <c r="BU12" i="180"/>
  <c r="BS12" i="180"/>
  <c r="BJ29" i="180"/>
  <c r="BL29" i="180"/>
  <c r="BO39" i="180"/>
  <c r="BM39" i="180"/>
  <c r="BO10" i="180"/>
  <c r="BM10" i="180"/>
  <c r="BR5" i="180"/>
  <c r="BP5" i="180"/>
  <c r="BP6" i="180" s="1"/>
  <c r="X5" i="181" s="1"/>
  <c r="BO19" i="180"/>
  <c r="BM19" i="180"/>
  <c r="BO22" i="180"/>
  <c r="BM22" i="180"/>
  <c r="BR33" i="180"/>
  <c r="BP33" i="180"/>
  <c r="BR30" i="180"/>
  <c r="BP30" i="180"/>
  <c r="BU16" i="180"/>
  <c r="BS16" i="180"/>
  <c r="BX23" i="180"/>
  <c r="BY23" i="180" s="1"/>
  <c r="BV23" i="180"/>
  <c r="BL35" i="180"/>
  <c r="BJ35" i="180"/>
  <c r="BR40" i="180"/>
  <c r="BP40" i="180"/>
  <c r="BM41" i="180"/>
  <c r="BO41" i="180"/>
  <c r="BU31" i="180"/>
  <c r="BS31" i="180"/>
  <c r="BM37" i="180"/>
  <c r="BO37" i="180"/>
  <c r="BM43" i="180"/>
  <c r="BO43" i="180"/>
  <c r="BO45" i="180"/>
  <c r="BM45" i="180"/>
  <c r="BO14" i="180"/>
  <c r="BM14" i="180"/>
  <c r="BU32" i="180"/>
  <c r="BS32" i="180"/>
  <c r="BO18" i="180"/>
  <c r="BM18" i="180"/>
  <c r="BR17" i="180"/>
  <c r="BP17" i="180"/>
  <c r="AO55" i="178"/>
  <c r="O6" i="179"/>
  <c r="O10" i="179" s="1"/>
  <c r="AU36" i="178"/>
  <c r="AU49" i="178" s="1"/>
  <c r="AW36" i="178"/>
  <c r="BD5" i="178"/>
  <c r="BD6" i="178" s="1"/>
  <c r="BF5" i="178"/>
  <c r="AU27" i="178"/>
  <c r="AR53" i="178"/>
  <c r="P10" i="181" s="1"/>
  <c r="AX51" i="178"/>
  <c r="AX52" i="178" s="1"/>
  <c r="AZ51" i="178"/>
  <c r="BD31" i="178"/>
  <c r="BF31" i="178"/>
  <c r="BC44" i="178"/>
  <c r="BA44" i="178"/>
  <c r="BC32" i="178"/>
  <c r="BA32" i="178"/>
  <c r="BC46" i="178"/>
  <c r="BA46" i="178"/>
  <c r="BC40" i="178"/>
  <c r="BA40" i="178"/>
  <c r="BA47" i="178"/>
  <c r="BC47" i="178"/>
  <c r="AZ29" i="178"/>
  <c r="AX29" i="178"/>
  <c r="BA43" i="178"/>
  <c r="BC43" i="178"/>
  <c r="AZ33" i="178"/>
  <c r="AX33" i="178"/>
  <c r="BA35" i="178"/>
  <c r="BC35" i="178"/>
  <c r="AX37" i="178"/>
  <c r="AZ37" i="178"/>
  <c r="BD45" i="178"/>
  <c r="BF45" i="178"/>
  <c r="BC48" i="178"/>
  <c r="BA48" i="178"/>
  <c r="BA38" i="178"/>
  <c r="BC38" i="178"/>
  <c r="AX34" i="178"/>
  <c r="AZ34" i="178"/>
  <c r="AX42" i="178"/>
  <c r="AZ42" i="178"/>
  <c r="BA30" i="178"/>
  <c r="BC30" i="178"/>
  <c r="AZ41" i="178"/>
  <c r="AX41" i="178"/>
  <c r="BD39" i="178"/>
  <c r="BF39" i="178"/>
  <c r="BC25" i="178"/>
  <c r="BA25" i="178"/>
  <c r="BC21" i="178"/>
  <c r="BA21" i="178"/>
  <c r="BA15" i="178"/>
  <c r="BC15" i="178"/>
  <c r="AX10" i="178"/>
  <c r="AZ10" i="178"/>
  <c r="AX14" i="178"/>
  <c r="AZ14" i="178"/>
  <c r="AX22" i="178"/>
  <c r="AZ22" i="178"/>
  <c r="AX20" i="178"/>
  <c r="AZ20" i="178"/>
  <c r="BC19" i="178"/>
  <c r="BA19" i="178"/>
  <c r="BC17" i="178"/>
  <c r="BA17" i="178"/>
  <c r="BC13" i="178"/>
  <c r="BA13" i="178"/>
  <c r="AX18" i="178"/>
  <c r="AZ18" i="178"/>
  <c r="AX16" i="178"/>
  <c r="AZ16" i="178"/>
  <c r="AX24" i="178"/>
  <c r="AZ24" i="178"/>
  <c r="BA11" i="178"/>
  <c r="BC11" i="178"/>
  <c r="AX26" i="178"/>
  <c r="AZ26" i="178"/>
  <c r="AX12" i="178"/>
  <c r="AZ12" i="178"/>
  <c r="BC9" i="178"/>
  <c r="BA9" i="178"/>
  <c r="BA23" i="178"/>
  <c r="BC23" i="178"/>
  <c r="AF56" i="180" l="1"/>
  <c r="AF59" i="180" s="1"/>
  <c r="L11" i="181"/>
  <c r="BG51" i="180"/>
  <c r="U7" i="181"/>
  <c r="BD53" i="180"/>
  <c r="T6" i="181"/>
  <c r="M17" i="181"/>
  <c r="AL54" i="180"/>
  <c r="AI55" i="180"/>
  <c r="BJ47" i="180"/>
  <c r="V8" i="181" s="1"/>
  <c r="BJ27" i="180"/>
  <c r="V7" i="181" s="1"/>
  <c r="BR36" i="180"/>
  <c r="BP36" i="180"/>
  <c r="Q8" i="179"/>
  <c r="T5" i="179"/>
  <c r="R9" i="179"/>
  <c r="Q7" i="179"/>
  <c r="BU33" i="180"/>
  <c r="BS33" i="180"/>
  <c r="BS5" i="180"/>
  <c r="BS6" i="180" s="1"/>
  <c r="Y5" i="181" s="1"/>
  <c r="BU5" i="180"/>
  <c r="BP39" i="180"/>
  <c r="BR39" i="180"/>
  <c r="BO11" i="180"/>
  <c r="BM11" i="180"/>
  <c r="BU9" i="180"/>
  <c r="BS9" i="180"/>
  <c r="BR18" i="180"/>
  <c r="BP18" i="180"/>
  <c r="BR43" i="180"/>
  <c r="BP43" i="180"/>
  <c r="BO29" i="180"/>
  <c r="BM29" i="180"/>
  <c r="BX25" i="180"/>
  <c r="BY25" i="180" s="1"/>
  <c r="BV25" i="180"/>
  <c r="BX16" i="180"/>
  <c r="BY16" i="180" s="1"/>
  <c r="BV16" i="180"/>
  <c r="BX31" i="180"/>
  <c r="BY31" i="180" s="1"/>
  <c r="BV31" i="180"/>
  <c r="BR19" i="180"/>
  <c r="BP19" i="180"/>
  <c r="BR10" i="180"/>
  <c r="BP10" i="180"/>
  <c r="BU13" i="180"/>
  <c r="BS13" i="180"/>
  <c r="BO20" i="180"/>
  <c r="BM20" i="180"/>
  <c r="BU21" i="180"/>
  <c r="BS21" i="180"/>
  <c r="BX46" i="180"/>
  <c r="BY46" i="180" s="1"/>
  <c r="BV46" i="180"/>
  <c r="BX24" i="180"/>
  <c r="BY24" i="180" s="1"/>
  <c r="BV24" i="180"/>
  <c r="BR45" i="180"/>
  <c r="BP45" i="180"/>
  <c r="BO35" i="180"/>
  <c r="BM35" i="180"/>
  <c r="BR22" i="180"/>
  <c r="BP22" i="180"/>
  <c r="BX12" i="180"/>
  <c r="BY12" i="180" s="1"/>
  <c r="BV12" i="180"/>
  <c r="BR14" i="180"/>
  <c r="BP14" i="180"/>
  <c r="BU40" i="180"/>
  <c r="BS40" i="180"/>
  <c r="BU30" i="180"/>
  <c r="BS30" i="180"/>
  <c r="BU17" i="180"/>
  <c r="BS17" i="180"/>
  <c r="BX32" i="180"/>
  <c r="BY32" i="180" s="1"/>
  <c r="BV32" i="180"/>
  <c r="BR37" i="180"/>
  <c r="BP37" i="180"/>
  <c r="BP41" i="180"/>
  <c r="BR41" i="180"/>
  <c r="BU49" i="180"/>
  <c r="BS49" i="180"/>
  <c r="BS50" i="180" s="1"/>
  <c r="Y9" i="181" s="1"/>
  <c r="AR55" i="178"/>
  <c r="P6" i="179"/>
  <c r="P10" i="179" s="1"/>
  <c r="AZ36" i="178"/>
  <c r="AX36" i="178"/>
  <c r="AX49" i="178" s="1"/>
  <c r="BI5" i="178"/>
  <c r="BG5" i="178"/>
  <c r="BG6" i="178" s="1"/>
  <c r="AU53" i="178"/>
  <c r="Q10" i="181" s="1"/>
  <c r="AX27" i="178"/>
  <c r="BA51" i="178"/>
  <c r="BA52" i="178" s="1"/>
  <c r="BC51" i="178"/>
  <c r="BC42" i="178"/>
  <c r="BA42" i="178"/>
  <c r="BD38" i="178"/>
  <c r="BF38" i="178"/>
  <c r="BG45" i="178"/>
  <c r="BI45" i="178"/>
  <c r="BD46" i="178"/>
  <c r="BF46" i="178"/>
  <c r="BA41" i="178"/>
  <c r="BC41" i="178"/>
  <c r="BA33" i="178"/>
  <c r="BC33" i="178"/>
  <c r="BA29" i="178"/>
  <c r="BC29" i="178"/>
  <c r="BD44" i="178"/>
  <c r="BF44" i="178"/>
  <c r="BD30" i="178"/>
  <c r="BF30" i="178"/>
  <c r="BA34" i="178"/>
  <c r="BC34" i="178"/>
  <c r="BA37" i="178"/>
  <c r="BC37" i="178"/>
  <c r="BD35" i="178"/>
  <c r="BF35" i="178"/>
  <c r="BD43" i="178"/>
  <c r="BF43" i="178"/>
  <c r="BD40" i="178"/>
  <c r="BF40" i="178"/>
  <c r="BG31" i="178"/>
  <c r="BI31" i="178"/>
  <c r="BG39" i="178"/>
  <c r="BI39" i="178"/>
  <c r="BD48" i="178"/>
  <c r="BF48" i="178"/>
  <c r="BD47" i="178"/>
  <c r="BF47" i="178"/>
  <c r="BD32" i="178"/>
  <c r="BF32" i="178"/>
  <c r="BC12" i="178"/>
  <c r="BA12" i="178"/>
  <c r="BA22" i="178"/>
  <c r="BC22" i="178"/>
  <c r="BA10" i="178"/>
  <c r="BC10" i="178"/>
  <c r="BC24" i="178"/>
  <c r="BA24" i="178"/>
  <c r="BD13" i="178"/>
  <c r="BF13" i="178"/>
  <c r="BD21" i="178"/>
  <c r="BF21" i="178"/>
  <c r="BA26" i="178"/>
  <c r="BC26" i="178"/>
  <c r="BD19" i="178"/>
  <c r="BF19" i="178"/>
  <c r="BD9" i="178"/>
  <c r="BF9" i="178"/>
  <c r="BA18" i="178"/>
  <c r="BC18" i="178"/>
  <c r="BC20" i="178"/>
  <c r="BA20" i="178"/>
  <c r="BA14" i="178"/>
  <c r="BC14" i="178"/>
  <c r="BD15" i="178"/>
  <c r="BF15" i="178"/>
  <c r="BD23" i="178"/>
  <c r="BF23" i="178"/>
  <c r="BD11" i="178"/>
  <c r="BF11" i="178"/>
  <c r="BC16" i="178"/>
  <c r="BA16" i="178"/>
  <c r="BD17" i="178"/>
  <c r="BF17" i="178"/>
  <c r="BD25" i="178"/>
  <c r="BF25" i="178"/>
  <c r="N17" i="181" l="1"/>
  <c r="AL55" i="180"/>
  <c r="AO54" i="180"/>
  <c r="BG53" i="180"/>
  <c r="U6" i="181"/>
  <c r="AI56" i="180"/>
  <c r="AI59" i="180" s="1"/>
  <c r="M11" i="181"/>
  <c r="BM27" i="180"/>
  <c r="W7" i="181" s="1"/>
  <c r="BJ51" i="180"/>
  <c r="S9" i="179"/>
  <c r="R7" i="179"/>
  <c r="R8" i="179"/>
  <c r="U5" i="179"/>
  <c r="BU36" i="180"/>
  <c r="BS36" i="180"/>
  <c r="BU14" i="180"/>
  <c r="BS14" i="180"/>
  <c r="BV49" i="180"/>
  <c r="BV50" i="180" s="1"/>
  <c r="Z9" i="181" s="1"/>
  <c r="BX49" i="180"/>
  <c r="BY49" i="180" s="1"/>
  <c r="BY50" i="180" s="1"/>
  <c r="AA9" i="181" s="1"/>
  <c r="BU10" i="180"/>
  <c r="BS10" i="180"/>
  <c r="BU18" i="180"/>
  <c r="BS18" i="180"/>
  <c r="BR11" i="180"/>
  <c r="BP11" i="180"/>
  <c r="BU22" i="180"/>
  <c r="BS22" i="180"/>
  <c r="BU37" i="180"/>
  <c r="BS37" i="180"/>
  <c r="BX17" i="180"/>
  <c r="BY17" i="180" s="1"/>
  <c r="BV17" i="180"/>
  <c r="BX40" i="180"/>
  <c r="BY40" i="180" s="1"/>
  <c r="BV40" i="180"/>
  <c r="BP35" i="180"/>
  <c r="BR35" i="180"/>
  <c r="BX21" i="180"/>
  <c r="BY21" i="180" s="1"/>
  <c r="BV21" i="180"/>
  <c r="BX13" i="180"/>
  <c r="BY13" i="180" s="1"/>
  <c r="BV13" i="180"/>
  <c r="BM47" i="180"/>
  <c r="BX9" i="180"/>
  <c r="BY9" i="180" s="1"/>
  <c r="BV9" i="180"/>
  <c r="BU39" i="180"/>
  <c r="BS39" i="180"/>
  <c r="BX30" i="180"/>
  <c r="BY30" i="180" s="1"/>
  <c r="BV30" i="180"/>
  <c r="BU45" i="180"/>
  <c r="BS45" i="180"/>
  <c r="BR20" i="180"/>
  <c r="BP20" i="180"/>
  <c r="BX5" i="180"/>
  <c r="BY5" i="180" s="1"/>
  <c r="BY6" i="180" s="1"/>
  <c r="AA5" i="181" s="1"/>
  <c r="BV5" i="180"/>
  <c r="BV6" i="180" s="1"/>
  <c r="Z5" i="181" s="1"/>
  <c r="BU41" i="180"/>
  <c r="BS41" i="180"/>
  <c r="BU19" i="180"/>
  <c r="BS19" i="180"/>
  <c r="BR29" i="180"/>
  <c r="BP29" i="180"/>
  <c r="BU43" i="180"/>
  <c r="BS43" i="180"/>
  <c r="BX33" i="180"/>
  <c r="BY33" i="180" s="1"/>
  <c r="BV33" i="180"/>
  <c r="AU55" i="178"/>
  <c r="Q6" i="179"/>
  <c r="Q10" i="179" s="1"/>
  <c r="BA36" i="178"/>
  <c r="BC36" i="178"/>
  <c r="AX53" i="178"/>
  <c r="R10" i="181" s="1"/>
  <c r="BL5" i="178"/>
  <c r="BJ5" i="178"/>
  <c r="BJ6" i="178" s="1"/>
  <c r="BA27" i="178"/>
  <c r="BD51" i="178"/>
  <c r="BD52" i="178" s="1"/>
  <c r="BF51" i="178"/>
  <c r="BG47" i="178"/>
  <c r="BI47" i="178"/>
  <c r="BL39" i="178"/>
  <c r="BJ39" i="178"/>
  <c r="BG35" i="178"/>
  <c r="BI35" i="178"/>
  <c r="BD34" i="178"/>
  <c r="BF34" i="178"/>
  <c r="BG44" i="178"/>
  <c r="BI44" i="178"/>
  <c r="BD33" i="178"/>
  <c r="BF33" i="178"/>
  <c r="BD41" i="178"/>
  <c r="BF41" i="178"/>
  <c r="BG38" i="178"/>
  <c r="BI38" i="178"/>
  <c r="BG32" i="178"/>
  <c r="BI32" i="178"/>
  <c r="BL31" i="178"/>
  <c r="BJ31" i="178"/>
  <c r="BG43" i="178"/>
  <c r="BI43" i="178"/>
  <c r="BD37" i="178"/>
  <c r="BF37" i="178"/>
  <c r="BG30" i="178"/>
  <c r="BI30" i="178"/>
  <c r="BD29" i="178"/>
  <c r="BF29" i="178"/>
  <c r="BL45" i="178"/>
  <c r="BJ45" i="178"/>
  <c r="BG40" i="178"/>
  <c r="BI40" i="178"/>
  <c r="BG48" i="178"/>
  <c r="BI48" i="178"/>
  <c r="BA49" i="178"/>
  <c r="BG46" i="178"/>
  <c r="BI46" i="178"/>
  <c r="BD42" i="178"/>
  <c r="BF42" i="178"/>
  <c r="BG23" i="178"/>
  <c r="BI23" i="178"/>
  <c r="BD18" i="178"/>
  <c r="BF18" i="178"/>
  <c r="BG21" i="178"/>
  <c r="BI21" i="178"/>
  <c r="BF16" i="178"/>
  <c r="BD16" i="178"/>
  <c r="BF24" i="178"/>
  <c r="BD24" i="178"/>
  <c r="BD22" i="178"/>
  <c r="BF22" i="178"/>
  <c r="BG11" i="178"/>
  <c r="BI11" i="178"/>
  <c r="BD26" i="178"/>
  <c r="BF26" i="178"/>
  <c r="BG13" i="178"/>
  <c r="BI13" i="178"/>
  <c r="BG17" i="178"/>
  <c r="BI17" i="178"/>
  <c r="BG15" i="178"/>
  <c r="BI15" i="178"/>
  <c r="BG9" i="178"/>
  <c r="BI9" i="178"/>
  <c r="BF20" i="178"/>
  <c r="BD20" i="178"/>
  <c r="BD10" i="178"/>
  <c r="BF10" i="178"/>
  <c r="BG25" i="178"/>
  <c r="BI25" i="178"/>
  <c r="BD14" i="178"/>
  <c r="BF14" i="178"/>
  <c r="BG19" i="178"/>
  <c r="BI19" i="178"/>
  <c r="BF12" i="178"/>
  <c r="BD12" i="178"/>
  <c r="O17" i="181" l="1"/>
  <c r="AO55" i="180"/>
  <c r="AR54" i="180"/>
  <c r="BM51" i="180"/>
  <c r="W8" i="181"/>
  <c r="AL56" i="180"/>
  <c r="AL59" i="180" s="1"/>
  <c r="N11" i="181"/>
  <c r="BJ53" i="180"/>
  <c r="V6" i="181"/>
  <c r="V5" i="179"/>
  <c r="BX36" i="180"/>
  <c r="BY36" i="180" s="1"/>
  <c r="BV36" i="180"/>
  <c r="S8" i="179"/>
  <c r="T9" i="179"/>
  <c r="BP27" i="180"/>
  <c r="X7" i="181" s="1"/>
  <c r="S7" i="179"/>
  <c r="BX37" i="180"/>
  <c r="BY37" i="180" s="1"/>
  <c r="BV37" i="180"/>
  <c r="BX10" i="180"/>
  <c r="BY10" i="180" s="1"/>
  <c r="BV10" i="180"/>
  <c r="BX41" i="180"/>
  <c r="BY41" i="180" s="1"/>
  <c r="BV41" i="180"/>
  <c r="BU20" i="180"/>
  <c r="BS20" i="180"/>
  <c r="BU35" i="180"/>
  <c r="BS35" i="180"/>
  <c r="BX18" i="180"/>
  <c r="BY18" i="180" s="1"/>
  <c r="BV18" i="180"/>
  <c r="BX19" i="180"/>
  <c r="BY19" i="180" s="1"/>
  <c r="BV19" i="180"/>
  <c r="BX22" i="180"/>
  <c r="BY22" i="180" s="1"/>
  <c r="BV22" i="180"/>
  <c r="BX14" i="180"/>
  <c r="BY14" i="180" s="1"/>
  <c r="BV14" i="180"/>
  <c r="BU29" i="180"/>
  <c r="BS29" i="180"/>
  <c r="BX43" i="180"/>
  <c r="BY43" i="180" s="1"/>
  <c r="BV43" i="180"/>
  <c r="BU11" i="180"/>
  <c r="BS11" i="180"/>
  <c r="BS27" i="180" s="1"/>
  <c r="Y7" i="181" s="1"/>
  <c r="BP47" i="180"/>
  <c r="X8" i="181" s="1"/>
  <c r="BX45" i="180"/>
  <c r="BY45" i="180" s="1"/>
  <c r="BV45" i="180"/>
  <c r="BX39" i="180"/>
  <c r="BY39" i="180" s="1"/>
  <c r="BV39" i="180"/>
  <c r="AX55" i="178"/>
  <c r="R6" i="179"/>
  <c r="R10" i="179" s="1"/>
  <c r="BF36" i="178"/>
  <c r="BD36" i="178"/>
  <c r="BD49" i="178" s="1"/>
  <c r="BO5" i="178"/>
  <c r="BM5" i="178"/>
  <c r="BM6" i="178" s="1"/>
  <c r="BD27" i="178"/>
  <c r="BA53" i="178"/>
  <c r="S10" i="181" s="1"/>
  <c r="BG51" i="178"/>
  <c r="BG52" i="178" s="1"/>
  <c r="BI51" i="178"/>
  <c r="BJ46" i="178"/>
  <c r="BL46" i="178"/>
  <c r="BO31" i="178"/>
  <c r="BM31" i="178"/>
  <c r="BJ38" i="178"/>
  <c r="BL38" i="178"/>
  <c r="BG33" i="178"/>
  <c r="BI33" i="178"/>
  <c r="BG34" i="178"/>
  <c r="BI34" i="178"/>
  <c r="BJ40" i="178"/>
  <c r="BL40" i="178"/>
  <c r="BJ30" i="178"/>
  <c r="BL30" i="178"/>
  <c r="BJ43" i="178"/>
  <c r="BL43" i="178"/>
  <c r="BJ32" i="178"/>
  <c r="BL32" i="178"/>
  <c r="BO39" i="178"/>
  <c r="BM39" i="178"/>
  <c r="BG41" i="178"/>
  <c r="BI41" i="178"/>
  <c r="BJ44" i="178"/>
  <c r="BL44" i="178"/>
  <c r="BJ35" i="178"/>
  <c r="BL35" i="178"/>
  <c r="BL47" i="178"/>
  <c r="BJ47" i="178"/>
  <c r="BO45" i="178"/>
  <c r="BM45" i="178"/>
  <c r="BG42" i="178"/>
  <c r="BI42" i="178"/>
  <c r="BJ48" i="178"/>
  <c r="BL48" i="178"/>
  <c r="BG29" i="178"/>
  <c r="BI29" i="178"/>
  <c r="BG37" i="178"/>
  <c r="BI37" i="178"/>
  <c r="BG14" i="178"/>
  <c r="BI14" i="178"/>
  <c r="BG20" i="178"/>
  <c r="BI20" i="178"/>
  <c r="BG12" i="178"/>
  <c r="BI12" i="178"/>
  <c r="BJ9" i="178"/>
  <c r="BL9" i="178"/>
  <c r="BJ17" i="178"/>
  <c r="BL17" i="178"/>
  <c r="BG26" i="178"/>
  <c r="BI26" i="178"/>
  <c r="BG22" i="178"/>
  <c r="BI22" i="178"/>
  <c r="BG18" i="178"/>
  <c r="BI18" i="178"/>
  <c r="BJ25" i="178"/>
  <c r="BL25" i="178"/>
  <c r="BG16" i="178"/>
  <c r="BI16" i="178"/>
  <c r="BJ19" i="178"/>
  <c r="BL19" i="178"/>
  <c r="BJ15" i="178"/>
  <c r="BL15" i="178"/>
  <c r="BJ13" i="178"/>
  <c r="BL13" i="178"/>
  <c r="BJ11" i="178"/>
  <c r="BL11" i="178"/>
  <c r="BJ21" i="178"/>
  <c r="BL21" i="178"/>
  <c r="BJ23" i="178"/>
  <c r="BL23" i="178"/>
  <c r="BG10" i="178"/>
  <c r="BI10" i="178"/>
  <c r="BG24" i="178"/>
  <c r="BI24" i="178"/>
  <c r="BM53" i="180" l="1"/>
  <c r="W6" i="181"/>
  <c r="P17" i="181"/>
  <c r="AU54" i="180"/>
  <c r="AR55" i="180"/>
  <c r="AO56" i="180"/>
  <c r="AO59" i="180" s="1"/>
  <c r="O11" i="181"/>
  <c r="BP51" i="180"/>
  <c r="U9" i="179"/>
  <c r="T8" i="179"/>
  <c r="T7" i="179"/>
  <c r="W5" i="179"/>
  <c r="BX35" i="180"/>
  <c r="BY35" i="180" s="1"/>
  <c r="BV35" i="180"/>
  <c r="BX11" i="180"/>
  <c r="BY11" i="180" s="1"/>
  <c r="BV11" i="180"/>
  <c r="BX29" i="180"/>
  <c r="BY29" i="180" s="1"/>
  <c r="BV29" i="180"/>
  <c r="BX20" i="180"/>
  <c r="BY20" i="180" s="1"/>
  <c r="BV20" i="180"/>
  <c r="BS47" i="180"/>
  <c r="BA55" i="178"/>
  <c r="S6" i="179"/>
  <c r="S10" i="179" s="1"/>
  <c r="BG36" i="178"/>
  <c r="BG49" i="178" s="1"/>
  <c r="BI36" i="178"/>
  <c r="BP5" i="178"/>
  <c r="BP6" i="178" s="1"/>
  <c r="BR5" i="178"/>
  <c r="BD53" i="178"/>
  <c r="T10" i="181" s="1"/>
  <c r="BG27" i="178"/>
  <c r="BJ51" i="178"/>
  <c r="BJ52" i="178" s="1"/>
  <c r="BL51" i="178"/>
  <c r="BO35" i="178"/>
  <c r="BM35" i="178"/>
  <c r="BM32" i="178"/>
  <c r="BO32" i="178"/>
  <c r="BM30" i="178"/>
  <c r="BO30" i="178"/>
  <c r="BM40" i="178"/>
  <c r="BO40" i="178"/>
  <c r="BL33" i="178"/>
  <c r="BJ33" i="178"/>
  <c r="BL29" i="178"/>
  <c r="BJ29" i="178"/>
  <c r="BJ42" i="178"/>
  <c r="BL42" i="178"/>
  <c r="BP45" i="178"/>
  <c r="BR45" i="178"/>
  <c r="BP31" i="178"/>
  <c r="BR31" i="178"/>
  <c r="BM44" i="178"/>
  <c r="BO44" i="178"/>
  <c r="BO43" i="178"/>
  <c r="BM43" i="178"/>
  <c r="BJ34" i="178"/>
  <c r="BL34" i="178"/>
  <c r="BM38" i="178"/>
  <c r="BO38" i="178"/>
  <c r="BM46" i="178"/>
  <c r="BO46" i="178"/>
  <c r="BL41" i="178"/>
  <c r="BJ41" i="178"/>
  <c r="BL37" i="178"/>
  <c r="BJ37" i="178"/>
  <c r="BM48" i="178"/>
  <c r="BO48" i="178"/>
  <c r="BO47" i="178"/>
  <c r="BM47" i="178"/>
  <c r="BP39" i="178"/>
  <c r="BR39" i="178"/>
  <c r="BL24" i="178"/>
  <c r="BJ24" i="178"/>
  <c r="BO23" i="178"/>
  <c r="BM23" i="178"/>
  <c r="BO11" i="178"/>
  <c r="BM11" i="178"/>
  <c r="BL16" i="178"/>
  <c r="BJ16" i="178"/>
  <c r="BJ18" i="178"/>
  <c r="BL18" i="178"/>
  <c r="BJ26" i="178"/>
  <c r="BL26" i="178"/>
  <c r="BO9" i="178"/>
  <c r="BM9" i="178"/>
  <c r="BL20" i="178"/>
  <c r="BJ20" i="178"/>
  <c r="BJ10" i="178"/>
  <c r="BL10" i="178"/>
  <c r="BO21" i="178"/>
  <c r="BM21" i="178"/>
  <c r="BO13" i="178"/>
  <c r="BM13" i="178"/>
  <c r="BO19" i="178"/>
  <c r="BM19" i="178"/>
  <c r="BO25" i="178"/>
  <c r="BM25" i="178"/>
  <c r="BJ22" i="178"/>
  <c r="BL22" i="178"/>
  <c r="BO17" i="178"/>
  <c r="BM17" i="178"/>
  <c r="BL12" i="178"/>
  <c r="BJ12" i="178"/>
  <c r="BJ14" i="178"/>
  <c r="BL14" i="178"/>
  <c r="BM15" i="178"/>
  <c r="BO15" i="178"/>
  <c r="AR56" i="180" l="1"/>
  <c r="AR59" i="180" s="1"/>
  <c r="P11" i="181"/>
  <c r="BP53" i="180"/>
  <c r="X6" i="181"/>
  <c r="Q17" i="181"/>
  <c r="AX54" i="180"/>
  <c r="AU55" i="180"/>
  <c r="BS51" i="180"/>
  <c r="Y8" i="181"/>
  <c r="BY47" i="180"/>
  <c r="BY27" i="180"/>
  <c r="AA7" i="181" s="1"/>
  <c r="U8" i="179"/>
  <c r="V9" i="179"/>
  <c r="X5" i="179"/>
  <c r="BV27" i="180"/>
  <c r="Z7" i="181" s="1"/>
  <c r="U7" i="179"/>
  <c r="BV47" i="180"/>
  <c r="Z8" i="181" s="1"/>
  <c r="BD55" i="178"/>
  <c r="T6" i="179"/>
  <c r="T10" i="179" s="1"/>
  <c r="BL36" i="178"/>
  <c r="BJ36" i="178"/>
  <c r="BG53" i="178"/>
  <c r="U10" i="181" s="1"/>
  <c r="BU5" i="178"/>
  <c r="BS5" i="178"/>
  <c r="BS6" i="178" s="1"/>
  <c r="BM51" i="178"/>
  <c r="BM52" i="178" s="1"/>
  <c r="BO51" i="178"/>
  <c r="BR46" i="178"/>
  <c r="BP46" i="178"/>
  <c r="BO29" i="178"/>
  <c r="BM29" i="178"/>
  <c r="BP47" i="178"/>
  <c r="BR47" i="178"/>
  <c r="BO37" i="178"/>
  <c r="BM37" i="178"/>
  <c r="BP43" i="178"/>
  <c r="BR43" i="178"/>
  <c r="BS31" i="178"/>
  <c r="BU31" i="178"/>
  <c r="BM42" i="178"/>
  <c r="BO42" i="178"/>
  <c r="BR30" i="178"/>
  <c r="BP30" i="178"/>
  <c r="BR48" i="178"/>
  <c r="BP48" i="178"/>
  <c r="BR38" i="178"/>
  <c r="BP38" i="178"/>
  <c r="BR44" i="178"/>
  <c r="BP44" i="178"/>
  <c r="BO33" i="178"/>
  <c r="BM33" i="178"/>
  <c r="BP35" i="178"/>
  <c r="BR35" i="178"/>
  <c r="BM34" i="178"/>
  <c r="BO34" i="178"/>
  <c r="BS39" i="178"/>
  <c r="BU39" i="178"/>
  <c r="BO41" i="178"/>
  <c r="BM41" i="178"/>
  <c r="BS45" i="178"/>
  <c r="BU45" i="178"/>
  <c r="BJ49" i="178"/>
  <c r="BR40" i="178"/>
  <c r="BP40" i="178"/>
  <c r="BR32" i="178"/>
  <c r="BP32" i="178"/>
  <c r="BR15" i="178"/>
  <c r="BP15" i="178"/>
  <c r="BM22" i="178"/>
  <c r="BO22" i="178"/>
  <c r="BM26" i="178"/>
  <c r="BO26" i="178"/>
  <c r="BM12" i="178"/>
  <c r="BO12" i="178"/>
  <c r="BR19" i="178"/>
  <c r="BP19" i="178"/>
  <c r="BM20" i="178"/>
  <c r="BO20" i="178"/>
  <c r="BM16" i="178"/>
  <c r="BO16" i="178"/>
  <c r="BR23" i="178"/>
  <c r="BP23" i="178"/>
  <c r="BR21" i="178"/>
  <c r="BP21" i="178"/>
  <c r="BM14" i="178"/>
  <c r="BO14" i="178"/>
  <c r="BM10" i="178"/>
  <c r="BO10" i="178"/>
  <c r="BM18" i="178"/>
  <c r="BO18" i="178"/>
  <c r="BJ27" i="178"/>
  <c r="BR17" i="178"/>
  <c r="BP17" i="178"/>
  <c r="BR25" i="178"/>
  <c r="BP25" i="178"/>
  <c r="BR13" i="178"/>
  <c r="BP13" i="178"/>
  <c r="BR9" i="178"/>
  <c r="BP9" i="178"/>
  <c r="BR11" i="178"/>
  <c r="BP11" i="178"/>
  <c r="BM24" i="178"/>
  <c r="BO24" i="178"/>
  <c r="BS53" i="180" l="1"/>
  <c r="Y6" i="181"/>
  <c r="AU56" i="180"/>
  <c r="AU59" i="180" s="1"/>
  <c r="Q11" i="181"/>
  <c r="BY51" i="180"/>
  <c r="AA8" i="181"/>
  <c r="R17" i="181"/>
  <c r="BA54" i="180"/>
  <c r="AX55" i="180"/>
  <c r="BV51" i="180"/>
  <c r="W9" i="179"/>
  <c r="Y5" i="179"/>
  <c r="V7" i="179"/>
  <c r="V8" i="179"/>
  <c r="BG55" i="178"/>
  <c r="U6" i="179"/>
  <c r="U10" i="179" s="1"/>
  <c r="BO36" i="178"/>
  <c r="BM36" i="178"/>
  <c r="BM49" i="178" s="1"/>
  <c r="BX5" i="178"/>
  <c r="BY5" i="178" s="1"/>
  <c r="BY6" i="178" s="1"/>
  <c r="BV5" i="178"/>
  <c r="BV6" i="178" s="1"/>
  <c r="BJ53" i="178"/>
  <c r="V10" i="181" s="1"/>
  <c r="BM27" i="178"/>
  <c r="BP51" i="178"/>
  <c r="BP52" i="178" s="1"/>
  <c r="BR51" i="178"/>
  <c r="BS32" i="178"/>
  <c r="BU32" i="178"/>
  <c r="BX45" i="178"/>
  <c r="BY45" i="178" s="1"/>
  <c r="BV45" i="178"/>
  <c r="BX39" i="178"/>
  <c r="BY39" i="178" s="1"/>
  <c r="BV39" i="178"/>
  <c r="BX31" i="178"/>
  <c r="BY31" i="178" s="1"/>
  <c r="BV31" i="178"/>
  <c r="BS44" i="178"/>
  <c r="BU44" i="178"/>
  <c r="BS38" i="178"/>
  <c r="BU38" i="178"/>
  <c r="BS30" i="178"/>
  <c r="BU30" i="178"/>
  <c r="BP37" i="178"/>
  <c r="BR37" i="178"/>
  <c r="BP29" i="178"/>
  <c r="BR29" i="178"/>
  <c r="BS40" i="178"/>
  <c r="BU40" i="178"/>
  <c r="BR34" i="178"/>
  <c r="BP34" i="178"/>
  <c r="BR42" i="178"/>
  <c r="BP42" i="178"/>
  <c r="BS43" i="178"/>
  <c r="BU43" i="178"/>
  <c r="BS47" i="178"/>
  <c r="BU47" i="178"/>
  <c r="BS35" i="178"/>
  <c r="BU35" i="178"/>
  <c r="BP41" i="178"/>
  <c r="BR41" i="178"/>
  <c r="BP33" i="178"/>
  <c r="BR33" i="178"/>
  <c r="BS48" i="178"/>
  <c r="BU48" i="178"/>
  <c r="BS46" i="178"/>
  <c r="BU46" i="178"/>
  <c r="BP14" i="178"/>
  <c r="BR14" i="178"/>
  <c r="BR20" i="178"/>
  <c r="BP20" i="178"/>
  <c r="BR12" i="178"/>
  <c r="BP12" i="178"/>
  <c r="BP22" i="178"/>
  <c r="BR22" i="178"/>
  <c r="BS11" i="178"/>
  <c r="BU11" i="178"/>
  <c r="BS13" i="178"/>
  <c r="BU13" i="178"/>
  <c r="BS23" i="178"/>
  <c r="BU23" i="178"/>
  <c r="BS17" i="178"/>
  <c r="BU17" i="178"/>
  <c r="BR24" i="178"/>
  <c r="BP24" i="178"/>
  <c r="BP10" i="178"/>
  <c r="BR10" i="178"/>
  <c r="BR16" i="178"/>
  <c r="BP16" i="178"/>
  <c r="BP26" i="178"/>
  <c r="BR26" i="178"/>
  <c r="BS9" i="178"/>
  <c r="BU9" i="178"/>
  <c r="BS25" i="178"/>
  <c r="BU25" i="178"/>
  <c r="BP18" i="178"/>
  <c r="BR18" i="178"/>
  <c r="BS21" i="178"/>
  <c r="BU21" i="178"/>
  <c r="BS19" i="178"/>
  <c r="BU19" i="178"/>
  <c r="BS15" i="178"/>
  <c r="BU15" i="178"/>
  <c r="AX56" i="180" l="1"/>
  <c r="AX59" i="180" s="1"/>
  <c r="R11" i="181"/>
  <c r="S17" i="181"/>
  <c r="BD54" i="180"/>
  <c r="BA55" i="180"/>
  <c r="BV53" i="180"/>
  <c r="Z6" i="181"/>
  <c r="BY53" i="180"/>
  <c r="AA6" i="181"/>
  <c r="Z5" i="179"/>
  <c r="X9" i="179"/>
  <c r="AA5" i="179"/>
  <c r="W7" i="179"/>
  <c r="W8" i="179"/>
  <c r="BJ55" i="178"/>
  <c r="V6" i="179"/>
  <c r="V10" i="179" s="1"/>
  <c r="BP36" i="178"/>
  <c r="BP49" i="178" s="1"/>
  <c r="BR36" i="178"/>
  <c r="BM53" i="178"/>
  <c r="W10" i="181" s="1"/>
  <c r="BS51" i="178"/>
  <c r="BS52" i="178" s="1"/>
  <c r="BU51" i="178"/>
  <c r="BV48" i="178"/>
  <c r="BX48" i="178"/>
  <c r="BY48" i="178" s="1"/>
  <c r="BX35" i="178"/>
  <c r="BY35" i="178" s="1"/>
  <c r="BV35" i="178"/>
  <c r="BX43" i="178"/>
  <c r="BY43" i="178" s="1"/>
  <c r="BV43" i="178"/>
  <c r="BS34" i="178"/>
  <c r="BU34" i="178"/>
  <c r="BS29" i="178"/>
  <c r="BU29" i="178"/>
  <c r="BV30" i="178"/>
  <c r="BX30" i="178"/>
  <c r="BY30" i="178" s="1"/>
  <c r="BV44" i="178"/>
  <c r="BX44" i="178"/>
  <c r="BY44" i="178" s="1"/>
  <c r="BS41" i="178"/>
  <c r="BU41" i="178"/>
  <c r="BX47" i="178"/>
  <c r="BY47" i="178" s="1"/>
  <c r="BV47" i="178"/>
  <c r="BV40" i="178"/>
  <c r="BX40" i="178"/>
  <c r="BY40" i="178" s="1"/>
  <c r="BV32" i="178"/>
  <c r="BX32" i="178"/>
  <c r="BY32" i="178" s="1"/>
  <c r="BS33" i="178"/>
  <c r="BU33" i="178"/>
  <c r="BV46" i="178"/>
  <c r="BX46" i="178"/>
  <c r="BY46" i="178" s="1"/>
  <c r="BS42" i="178"/>
  <c r="BU42" i="178"/>
  <c r="BS37" i="178"/>
  <c r="BU37" i="178"/>
  <c r="BV38" i="178"/>
  <c r="BX38" i="178"/>
  <c r="BY38" i="178" s="1"/>
  <c r="BS16" i="178"/>
  <c r="BU16" i="178"/>
  <c r="BS12" i="178"/>
  <c r="BU12" i="178"/>
  <c r="BV15" i="178"/>
  <c r="BX15" i="178"/>
  <c r="BY15" i="178" s="1"/>
  <c r="BV21" i="178"/>
  <c r="BX21" i="178"/>
  <c r="BY21" i="178" s="1"/>
  <c r="BV25" i="178"/>
  <c r="BX25" i="178"/>
  <c r="BY25" i="178" s="1"/>
  <c r="BS26" i="178"/>
  <c r="BU26" i="178"/>
  <c r="BS10" i="178"/>
  <c r="BU10" i="178"/>
  <c r="BV17" i="178"/>
  <c r="BX17" i="178"/>
  <c r="BY17" i="178" s="1"/>
  <c r="BV13" i="178"/>
  <c r="BX13" i="178"/>
  <c r="BY13" i="178" s="1"/>
  <c r="BS22" i="178"/>
  <c r="BU22" i="178"/>
  <c r="BS20" i="178"/>
  <c r="BU20" i="178"/>
  <c r="BV19" i="178"/>
  <c r="BX19" i="178"/>
  <c r="BY19" i="178" s="1"/>
  <c r="BS18" i="178"/>
  <c r="BU18" i="178"/>
  <c r="BV9" i="178"/>
  <c r="BX9" i="178"/>
  <c r="BY9" i="178" s="1"/>
  <c r="BP27" i="178"/>
  <c r="BV23" i="178"/>
  <c r="BX23" i="178"/>
  <c r="BY23" i="178" s="1"/>
  <c r="BV11" i="178"/>
  <c r="BX11" i="178"/>
  <c r="BY11" i="178" s="1"/>
  <c r="BS14" i="178"/>
  <c r="BU14" i="178"/>
  <c r="BS24" i="178"/>
  <c r="BU24" i="178"/>
  <c r="BA56" i="180" l="1"/>
  <c r="BA59" i="180" s="1"/>
  <c r="S11" i="181"/>
  <c r="T17" i="181"/>
  <c r="BD55" i="180"/>
  <c r="BG54" i="180"/>
  <c r="H23" i="179"/>
  <c r="X7" i="179"/>
  <c r="X8" i="179"/>
  <c r="Y9" i="179"/>
  <c r="H23" i="181"/>
  <c r="BM55" i="178"/>
  <c r="W6" i="179"/>
  <c r="W10" i="179" s="1"/>
  <c r="BU36" i="178"/>
  <c r="BS36" i="178"/>
  <c r="BS49" i="178" s="1"/>
  <c r="BP53" i="178"/>
  <c r="X10" i="181" s="1"/>
  <c r="BS27" i="178"/>
  <c r="BV51" i="178"/>
  <c r="BV52" i="178" s="1"/>
  <c r="BX51" i="178"/>
  <c r="BY51" i="178" s="1"/>
  <c r="BY52" i="178" s="1"/>
  <c r="BV34" i="178"/>
  <c r="BX34" i="178"/>
  <c r="BY34" i="178" s="1"/>
  <c r="BV42" i="178"/>
  <c r="BX42" i="178"/>
  <c r="BY42" i="178" s="1"/>
  <c r="BX33" i="178"/>
  <c r="BY33" i="178" s="1"/>
  <c r="BV33" i="178"/>
  <c r="BX41" i="178"/>
  <c r="BY41" i="178" s="1"/>
  <c r="BV41" i="178"/>
  <c r="BX29" i="178"/>
  <c r="BY29" i="178" s="1"/>
  <c r="BV29" i="178"/>
  <c r="BX37" i="178"/>
  <c r="BY37" i="178" s="1"/>
  <c r="BV37" i="178"/>
  <c r="BV22" i="178"/>
  <c r="BX22" i="178"/>
  <c r="BY22" i="178" s="1"/>
  <c r="BV26" i="178"/>
  <c r="BX26" i="178"/>
  <c r="BY26" i="178" s="1"/>
  <c r="BV14" i="178"/>
  <c r="BX14" i="178"/>
  <c r="BY14" i="178" s="1"/>
  <c r="BV18" i="178"/>
  <c r="BX18" i="178"/>
  <c r="BY18" i="178" s="1"/>
  <c r="BV10" i="178"/>
  <c r="BX10" i="178"/>
  <c r="BY10" i="178" s="1"/>
  <c r="BV16" i="178"/>
  <c r="BX16" i="178"/>
  <c r="BY16" i="178" s="1"/>
  <c r="BV20" i="178"/>
  <c r="BX20" i="178"/>
  <c r="BY20" i="178" s="1"/>
  <c r="BV24" i="178"/>
  <c r="BX24" i="178"/>
  <c r="BY24" i="178" s="1"/>
  <c r="BV12" i="178"/>
  <c r="BX12" i="178"/>
  <c r="BY12" i="178" s="1"/>
  <c r="U17" i="181" l="1"/>
  <c r="BG55" i="180"/>
  <c r="BJ54" i="180"/>
  <c r="BD56" i="180"/>
  <c r="BD59" i="180" s="1"/>
  <c r="T11" i="181"/>
  <c r="Y7" i="179"/>
  <c r="AA9" i="179"/>
  <c r="Y8" i="179"/>
  <c r="Z9" i="179"/>
  <c r="BP55" i="178"/>
  <c r="X6" i="179"/>
  <c r="X10" i="179" s="1"/>
  <c r="BX36" i="178"/>
  <c r="BY36" i="178" s="1"/>
  <c r="BV36" i="178"/>
  <c r="BS53" i="178"/>
  <c r="Y10" i="181" s="1"/>
  <c r="BY27" i="178"/>
  <c r="BV27" i="178"/>
  <c r="BV49" i="178"/>
  <c r="BY49" i="178"/>
  <c r="H26" i="179" l="1"/>
  <c r="V17" i="181"/>
  <c r="BJ55" i="180"/>
  <c r="BM54" i="180"/>
  <c r="BG56" i="180"/>
  <c r="BG59" i="180" s="1"/>
  <c r="U11" i="181"/>
  <c r="Z8" i="179"/>
  <c r="Z7" i="179"/>
  <c r="AA7" i="179"/>
  <c r="AA8" i="179"/>
  <c r="H26" i="181"/>
  <c r="BS55" i="178"/>
  <c r="Y6" i="179"/>
  <c r="Y10" i="179" s="1"/>
  <c r="BY53" i="178"/>
  <c r="AA10" i="181" s="1"/>
  <c r="BV53" i="178"/>
  <c r="Z10" i="181" s="1"/>
  <c r="W17" i="181" l="1"/>
  <c r="BM55" i="180"/>
  <c r="BP54" i="180"/>
  <c r="BJ56" i="180"/>
  <c r="BJ59" i="180" s="1"/>
  <c r="V11" i="181"/>
  <c r="H25" i="181"/>
  <c r="H25" i="179"/>
  <c r="BY55" i="178"/>
  <c r="AA6" i="179"/>
  <c r="AA10" i="179" s="1"/>
  <c r="BV55" i="178"/>
  <c r="Z6" i="179"/>
  <c r="Z10" i="179" s="1"/>
  <c r="E27" i="178"/>
  <c r="X17" i="181" l="1"/>
  <c r="BP55" i="180"/>
  <c r="BS54" i="180"/>
  <c r="BM56" i="180"/>
  <c r="BM59" i="180" s="1"/>
  <c r="W11" i="181"/>
  <c r="H24" i="181"/>
  <c r="C7" i="179"/>
  <c r="H24" i="179" s="1"/>
  <c r="E53" i="178"/>
  <c r="Y17" i="181" l="1"/>
  <c r="BS55" i="180"/>
  <c r="BV54" i="180"/>
  <c r="BP56" i="180"/>
  <c r="BP59" i="180" s="1"/>
  <c r="X11" i="181"/>
  <c r="H28" i="181"/>
  <c r="H27" i="181"/>
  <c r="E55" i="178"/>
  <c r="E59" i="178" s="1"/>
  <c r="C6" i="179"/>
  <c r="H27" i="179"/>
  <c r="H28" i="179"/>
  <c r="C13" i="179"/>
  <c r="C15" i="179" s="1"/>
  <c r="Z17" i="181" l="1"/>
  <c r="BV55" i="180"/>
  <c r="BY54" i="180"/>
  <c r="BS56" i="180"/>
  <c r="BS59" i="180" s="1"/>
  <c r="Y11" i="181"/>
  <c r="E56" i="178"/>
  <c r="BY55" i="180" l="1"/>
  <c r="AA17" i="181"/>
  <c r="BV56" i="180"/>
  <c r="BV59" i="180" s="1"/>
  <c r="Z11" i="181"/>
  <c r="E57" i="178"/>
  <c r="E58" i="178" s="1"/>
  <c r="E61" i="178" s="1"/>
  <c r="H56" i="178"/>
  <c r="C17" i="179"/>
  <c r="H57" i="178"/>
  <c r="D12" i="181" s="1"/>
  <c r="D15" i="181" s="1"/>
  <c r="C11" i="179"/>
  <c r="D17" i="179"/>
  <c r="BY56" i="180" l="1"/>
  <c r="BY59" i="180" s="1"/>
  <c r="AA11" i="181"/>
  <c r="K56" i="178"/>
  <c r="N56" i="178" s="1"/>
  <c r="F17" i="179" s="1"/>
  <c r="D11" i="179"/>
  <c r="D12" i="179" s="1"/>
  <c r="D15" i="179" s="1"/>
  <c r="H58" i="178"/>
  <c r="H61" i="178" s="1"/>
  <c r="N57" i="178" l="1"/>
  <c r="F12" i="181" s="1"/>
  <c r="F15" i="181" s="1"/>
  <c r="E17" i="179"/>
  <c r="C66" i="180"/>
  <c r="Q56" i="178"/>
  <c r="T56" i="178" s="1"/>
  <c r="K57" i="178"/>
  <c r="K58" i="178" s="1"/>
  <c r="K61" i="178" s="1"/>
  <c r="Q57" i="178"/>
  <c r="G12" i="181" s="1"/>
  <c r="G15" i="181" s="1"/>
  <c r="F11" i="179" l="1"/>
  <c r="F12" i="179" s="1"/>
  <c r="F15" i="179" s="1"/>
  <c r="N58" i="178"/>
  <c r="G17" i="179"/>
  <c r="E11" i="179"/>
  <c r="E12" i="179" s="1"/>
  <c r="E15" i="179" s="1"/>
  <c r="E12" i="181"/>
  <c r="E15" i="181" s="1"/>
  <c r="T57" i="178"/>
  <c r="H12" i="181" s="1"/>
  <c r="H15" i="181" s="1"/>
  <c r="H17" i="179"/>
  <c r="N61" i="178"/>
  <c r="Q58" i="178"/>
  <c r="G11" i="179"/>
  <c r="G12" i="179" s="1"/>
  <c r="G15" i="179" s="1"/>
  <c r="W56" i="178"/>
  <c r="I17" i="179" l="1"/>
  <c r="Q61" i="178"/>
  <c r="T58" i="178"/>
  <c r="H11" i="179"/>
  <c r="H12" i="179" s="1"/>
  <c r="H15" i="179" s="1"/>
  <c r="Z56" i="178"/>
  <c r="W57" i="178"/>
  <c r="I12" i="181" s="1"/>
  <c r="I15" i="181" s="1"/>
  <c r="J17" i="179" l="1"/>
  <c r="T61" i="178"/>
  <c r="W58" i="178"/>
  <c r="I11" i="179"/>
  <c r="I12" i="179" s="1"/>
  <c r="I15" i="179" s="1"/>
  <c r="AC56" i="178"/>
  <c r="Z57" i="178"/>
  <c r="J12" i="181" s="1"/>
  <c r="J15" i="181" s="1"/>
  <c r="K17" i="179" l="1"/>
  <c r="W61" i="178"/>
  <c r="Z58" i="178"/>
  <c r="J11" i="179"/>
  <c r="J12" i="179" s="1"/>
  <c r="J15" i="179" s="1"/>
  <c r="AF56" i="178"/>
  <c r="AC57" i="178"/>
  <c r="K12" i="181" s="1"/>
  <c r="K15" i="181" s="1"/>
  <c r="L17" i="179" l="1"/>
  <c r="Z61" i="178"/>
  <c r="AC58" i="178"/>
  <c r="K11" i="179"/>
  <c r="K12" i="179" s="1"/>
  <c r="K15" i="179" s="1"/>
  <c r="AI56" i="178"/>
  <c r="AF57" i="178"/>
  <c r="L12" i="181" s="1"/>
  <c r="L15" i="181" s="1"/>
  <c r="M17" i="179" l="1"/>
  <c r="AC61" i="178"/>
  <c r="AF58" i="178"/>
  <c r="L11" i="179"/>
  <c r="L12" i="179" s="1"/>
  <c r="L15" i="179" s="1"/>
  <c r="AL56" i="178"/>
  <c r="AI57" i="178"/>
  <c r="M12" i="181" s="1"/>
  <c r="M15" i="181" s="1"/>
  <c r="N17" i="179" l="1"/>
  <c r="AF61" i="178"/>
  <c r="AI58" i="178"/>
  <c r="M11" i="179"/>
  <c r="M12" i="179" s="1"/>
  <c r="M15" i="179" s="1"/>
  <c r="AO56" i="178"/>
  <c r="AL57" i="178"/>
  <c r="N12" i="181" s="1"/>
  <c r="N15" i="181" s="1"/>
  <c r="O17" i="179" l="1"/>
  <c r="AI61" i="178"/>
  <c r="AL58" i="178"/>
  <c r="N11" i="179"/>
  <c r="N12" i="179" s="1"/>
  <c r="N15" i="179" s="1"/>
  <c r="AR56" i="178"/>
  <c r="AO57" i="178"/>
  <c r="O12" i="181" s="1"/>
  <c r="O15" i="181" s="1"/>
  <c r="P17" i="179" l="1"/>
  <c r="AL61" i="178"/>
  <c r="AO58" i="178"/>
  <c r="O11" i="179"/>
  <c r="O12" i="179" s="1"/>
  <c r="O15" i="179" s="1"/>
  <c r="AU56" i="178"/>
  <c r="AR57" i="178"/>
  <c r="P12" i="181" s="1"/>
  <c r="P15" i="181" s="1"/>
  <c r="Q17" i="179" l="1"/>
  <c r="AO61" i="178"/>
  <c r="AR58" i="178"/>
  <c r="P11" i="179"/>
  <c r="P12" i="179" s="1"/>
  <c r="P15" i="179" s="1"/>
  <c r="AX56" i="178"/>
  <c r="AU57" i="178"/>
  <c r="Q12" i="181" s="1"/>
  <c r="Q15" i="181" s="1"/>
  <c r="R17" i="179" l="1"/>
  <c r="AR61" i="178"/>
  <c r="AU58" i="178"/>
  <c r="Q11" i="179"/>
  <c r="Q12" i="179" s="1"/>
  <c r="Q15" i="179" s="1"/>
  <c r="BA56" i="178"/>
  <c r="AX57" i="178"/>
  <c r="R12" i="181" s="1"/>
  <c r="R15" i="181" s="1"/>
  <c r="S17" i="179" l="1"/>
  <c r="AU61" i="178"/>
  <c r="AX58" i="178"/>
  <c r="R11" i="179"/>
  <c r="R12" i="179" s="1"/>
  <c r="R15" i="179" s="1"/>
  <c r="BD56" i="178"/>
  <c r="BA57" i="178"/>
  <c r="S12" i="181" s="1"/>
  <c r="S15" i="181" s="1"/>
  <c r="T17" i="179" l="1"/>
  <c r="AX61" i="178"/>
  <c r="BA58" i="178"/>
  <c r="S11" i="179"/>
  <c r="S12" i="179" s="1"/>
  <c r="S15" i="179" s="1"/>
  <c r="BG56" i="178"/>
  <c r="BD57" i="178"/>
  <c r="T12" i="181" s="1"/>
  <c r="T15" i="181" s="1"/>
  <c r="U17" i="179" l="1"/>
  <c r="BA61" i="178"/>
  <c r="BD58" i="178"/>
  <c r="T11" i="179"/>
  <c r="T12" i="179" s="1"/>
  <c r="T15" i="179" s="1"/>
  <c r="BJ56" i="178"/>
  <c r="BG57" i="178"/>
  <c r="U12" i="181" s="1"/>
  <c r="U15" i="181" s="1"/>
  <c r="V17" i="179" l="1"/>
  <c r="BD61" i="178"/>
  <c r="BG58" i="178"/>
  <c r="U11" i="179"/>
  <c r="U12" i="179" s="1"/>
  <c r="U15" i="179" s="1"/>
  <c r="BM56" i="178"/>
  <c r="BJ57" i="178"/>
  <c r="V12" i="181" s="1"/>
  <c r="V15" i="181" s="1"/>
  <c r="W17" i="179" l="1"/>
  <c r="BG61" i="178"/>
  <c r="BJ58" i="178"/>
  <c r="V11" i="179"/>
  <c r="V12" i="179" s="1"/>
  <c r="V15" i="179" s="1"/>
  <c r="BP56" i="178"/>
  <c r="BM57" i="178"/>
  <c r="W12" i="181" s="1"/>
  <c r="W15" i="181" s="1"/>
  <c r="X17" i="179" l="1"/>
  <c r="BJ61" i="178"/>
  <c r="BM58" i="178"/>
  <c r="W11" i="179"/>
  <c r="W12" i="179" s="1"/>
  <c r="W15" i="179" s="1"/>
  <c r="BS56" i="178"/>
  <c r="BP57" i="178"/>
  <c r="X12" i="181" s="1"/>
  <c r="X15" i="181" s="1"/>
  <c r="Y17" i="179" l="1"/>
  <c r="BM61" i="178"/>
  <c r="BP58" i="178"/>
  <c r="X11" i="179"/>
  <c r="X12" i="179" s="1"/>
  <c r="X15" i="179" s="1"/>
  <c r="BV56" i="178"/>
  <c r="BS57" i="178"/>
  <c r="Y12" i="181" s="1"/>
  <c r="Y15" i="181" s="1"/>
  <c r="Z17" i="179" l="1"/>
  <c r="BP61" i="178"/>
  <c r="BS58" i="178"/>
  <c r="Y11" i="179"/>
  <c r="Y12" i="179" s="1"/>
  <c r="Y15" i="179" s="1"/>
  <c r="BY56" i="178"/>
  <c r="BV57" i="178"/>
  <c r="Z12" i="181" s="1"/>
  <c r="Z15" i="181" s="1"/>
  <c r="BY57" i="178" l="1"/>
  <c r="AA17" i="179"/>
  <c r="BS61" i="178"/>
  <c r="BV58" i="178"/>
  <c r="Z11" i="179"/>
  <c r="Z12" i="179" s="1"/>
  <c r="Z15" i="179" s="1"/>
  <c r="BY58" i="178" l="1"/>
  <c r="BY61" i="178" s="1"/>
  <c r="AA12" i="181"/>
  <c r="AA15" i="181" s="1"/>
  <c r="C19" i="181" s="1"/>
  <c r="AA11" i="179"/>
  <c r="AA12" i="179" s="1"/>
  <c r="AA15" i="179" s="1"/>
  <c r="C19" i="179" s="1"/>
  <c r="BV61" i="178"/>
  <c r="C67" i="178" l="1"/>
  <c r="C68" i="178"/>
  <c r="C20" i="179" l="1"/>
</calcChain>
</file>

<file path=xl/comments1.xml><?xml version="1.0" encoding="utf-8"?>
<comments xmlns="http://schemas.openxmlformats.org/spreadsheetml/2006/main">
  <authors>
    <author>Guillermo Adolfo Pulgarin Marin</author>
    <author>CNgapulgarin</author>
    <author>Sindi Vanesa Agudelo Bernal</author>
  </authors>
  <commentList>
    <comment ref="D11" authorId="0">
      <text>
        <r>
          <rPr>
            <sz val="10"/>
            <color indexed="81"/>
            <rFont val="Tahoma"/>
            <family val="2"/>
          </rPr>
          <t>Salario mínimo diario en Colombia año 2017  = 737.717
Entonces: 737.717/24 dias laborables = 30728 + factor prestacional 38% = 42500 costo jornal</t>
        </r>
      </text>
    </comment>
    <comment ref="D12" authorId="0">
      <text>
        <r>
          <rPr>
            <sz val="10"/>
            <color indexed="81"/>
            <rFont val="Tahoma"/>
            <family val="2"/>
          </rPr>
          <t>La densidad de siembra por hectárea se calcula dividiendo 10000 m</t>
        </r>
        <r>
          <rPr>
            <vertAlign val="superscript"/>
            <sz val="10"/>
            <color indexed="81"/>
            <rFont val="Tahoma"/>
            <family val="2"/>
          </rPr>
          <t xml:space="preserve">2 </t>
        </r>
        <r>
          <rPr>
            <sz val="10"/>
            <color indexed="81"/>
            <rFont val="Tahoma"/>
            <family val="2"/>
          </rPr>
          <t>sobre las distancias de siembra en m.
Ejemplo: para una distancia de siembra de 3 m x 3 m, la densidad de plantas será: 10000 m</t>
        </r>
        <r>
          <rPr>
            <vertAlign val="superscript"/>
            <sz val="10"/>
            <color indexed="81"/>
            <rFont val="Tahoma"/>
            <family val="2"/>
          </rPr>
          <t xml:space="preserve">2 </t>
        </r>
        <r>
          <rPr>
            <sz val="10"/>
            <color indexed="81"/>
            <rFont val="Tahoma"/>
            <family val="2"/>
          </rPr>
          <t>/ 3 m x 3 m = 1111 plantas/ha</t>
        </r>
      </text>
    </comment>
    <comment ref="F13" authorId="1">
      <text>
        <r>
          <rPr>
            <sz val="10"/>
            <color indexed="81"/>
            <rFont val="Tahoma"/>
            <family val="2"/>
          </rPr>
          <t>Requerimiento calculado de Herramientas por Hectarea de cacao: 
2 tijeras manuales $100.000, 1 tijera aérea $50.000, 2 machetes $30.000, 2 baldes $30.000, 1 bomba fumigadora $200.000, 1 guadaña $1.000.000.(a cada kit de herramientas se le carga un porcentaje de la guadaña del 20% del valor ya que no requerimos comprarla cada vez que renovamos el kit</t>
        </r>
      </text>
    </comment>
    <comment ref="S20" authorId="1">
      <text>
        <r>
          <rPr>
            <b/>
            <sz val="9"/>
            <color indexed="81"/>
            <rFont val="Tahoma"/>
            <family val="2"/>
          </rPr>
          <t>CNgapulgarin:</t>
        </r>
        <r>
          <rPr>
            <sz val="9"/>
            <color indexed="81"/>
            <rFont val="Tahoma"/>
            <family val="2"/>
          </rPr>
          <t xml:space="preserve">
La frecuencia de aplicación de cal es cada 2 años</t>
        </r>
      </text>
    </comment>
    <comment ref="F24" authorId="2">
      <text>
        <r>
          <rPr>
            <sz val="10"/>
            <color indexed="81"/>
            <rFont val="Tahoma"/>
            <family val="2"/>
          </rPr>
          <t>Costo unitario plántula injertada, incluido el costo del transporte hasta el sitio de siembra</t>
        </r>
        <r>
          <rPr>
            <sz val="9"/>
            <color indexed="81"/>
            <rFont val="Tahoma"/>
            <family val="2"/>
          </rPr>
          <t xml:space="preserve">
</t>
        </r>
      </text>
    </comment>
    <comment ref="D28" authorId="0">
      <text>
        <r>
          <rPr>
            <sz val="9"/>
            <color indexed="81"/>
            <rFont val="Tahoma"/>
            <family val="2"/>
          </rPr>
          <t xml:space="preserve">
</t>
        </r>
        <r>
          <rPr>
            <sz val="10"/>
            <color indexed="81"/>
            <rFont val="Tahoma"/>
            <family val="2"/>
          </rPr>
          <t>1. Para proyectos</t>
        </r>
        <r>
          <rPr>
            <b/>
            <sz val="10"/>
            <color indexed="81"/>
            <rFont val="Tahoma"/>
            <family val="2"/>
          </rPr>
          <t xml:space="preserve"> con</t>
        </r>
        <r>
          <rPr>
            <sz val="10"/>
            <color indexed="81"/>
            <rFont val="Tahoma"/>
            <family val="2"/>
          </rPr>
          <t xml:space="preserve"> sistema de riego, se contempla una productividad de </t>
        </r>
        <r>
          <rPr>
            <b/>
            <sz val="10"/>
            <color indexed="81"/>
            <rFont val="Tahoma"/>
            <family val="2"/>
          </rPr>
          <t xml:space="preserve">2000 </t>
        </r>
        <r>
          <rPr>
            <sz val="10"/>
            <color indexed="81"/>
            <rFont val="Tahoma"/>
            <family val="2"/>
          </rPr>
          <t xml:space="preserve">kg de cacao seco / ha /año, a partir del año 7.
2. Para proyectos </t>
        </r>
        <r>
          <rPr>
            <b/>
            <sz val="10"/>
            <color indexed="81"/>
            <rFont val="Tahoma"/>
            <family val="2"/>
          </rPr>
          <t>sin</t>
        </r>
        <r>
          <rPr>
            <sz val="10"/>
            <color indexed="81"/>
            <rFont val="Tahoma"/>
            <family val="2"/>
          </rPr>
          <t xml:space="preserve"> sistemas de riego, se contempla una productividad de </t>
        </r>
        <r>
          <rPr>
            <b/>
            <sz val="10"/>
            <color indexed="81"/>
            <rFont val="Tahoma"/>
            <family val="2"/>
          </rPr>
          <t>1400</t>
        </r>
        <r>
          <rPr>
            <sz val="10"/>
            <color indexed="81"/>
            <rFont val="Tahoma"/>
            <family val="2"/>
          </rPr>
          <t xml:space="preserve"> kg de cacao seco / ha /año, a partir del año 7.</t>
        </r>
      </text>
    </comment>
    <comment ref="F28" authorId="1">
      <text>
        <r>
          <rPr>
            <sz val="10"/>
            <color indexed="81"/>
            <rFont val="Tahoma"/>
            <family val="2"/>
          </rPr>
          <t xml:space="preserve">
Se requieren 0,003 m cúbicos por kg de cacao a fermentar. El pico de cosecha es del 15% del total del cacao cosechado durante todo el año y este dura 15 dias, pero necesitaríamos la mitad 7,5% para fermentar puesto que cosechamos cada 8 dias.</t>
        </r>
      </text>
    </comment>
    <comment ref="F29" authorId="1">
      <text>
        <r>
          <rPr>
            <sz val="9"/>
            <color indexed="81"/>
            <rFont val="Tahoma"/>
            <family val="2"/>
          </rPr>
          <t xml:space="preserve">
S</t>
        </r>
        <r>
          <rPr>
            <sz val="10"/>
            <color indexed="81"/>
            <rFont val="Tahoma"/>
            <family val="2"/>
          </rPr>
          <t>e secan 10 kg de cacao por metro cuadrado de area de secado construida.</t>
        </r>
      </text>
    </comment>
  </commentList>
</comments>
</file>

<file path=xl/sharedStrings.xml><?xml version="1.0" encoding="utf-8"?>
<sst xmlns="http://schemas.openxmlformats.org/spreadsheetml/2006/main" count="990" uniqueCount="174">
  <si>
    <t>Manejo fitosanitario cacao</t>
  </si>
  <si>
    <t>Tumba y repique</t>
  </si>
  <si>
    <t>Trazo</t>
  </si>
  <si>
    <t>Drenajes</t>
  </si>
  <si>
    <t>Ahoyado cacao</t>
  </si>
  <si>
    <t>Siembra cacao</t>
  </si>
  <si>
    <t>Aplicación de correctivos</t>
  </si>
  <si>
    <t>Resiembras cacao</t>
  </si>
  <si>
    <t>Poda cacao</t>
  </si>
  <si>
    <t>Cloruro de potasio</t>
  </si>
  <si>
    <t>17-6-18-2</t>
  </si>
  <si>
    <t>Plateo</t>
  </si>
  <si>
    <t>UREA</t>
  </si>
  <si>
    <t>Sulfato de magnesio</t>
  </si>
  <si>
    <t>Herbicidas</t>
  </si>
  <si>
    <t>Limpieza y empaque</t>
  </si>
  <si>
    <t xml:space="preserve">Deshierbas </t>
  </si>
  <si>
    <t>Socola</t>
  </si>
  <si>
    <t>RIEGO</t>
  </si>
  <si>
    <t xml:space="preserve"> </t>
  </si>
  <si>
    <t>Impuesto a la renta</t>
  </si>
  <si>
    <t>UTILIDAD ACUMULADA</t>
  </si>
  <si>
    <t>Mantenimiento riego (1 ha/año)</t>
  </si>
  <si>
    <t>SUPUESTOS</t>
  </si>
  <si>
    <t>INFRAESTRUCTURA DE BENEFICIO</t>
  </si>
  <si>
    <t xml:space="preserve">ASISTENCIA TECNICA </t>
  </si>
  <si>
    <t>Unidad de trabajo</t>
  </si>
  <si>
    <t>Limpieza y empaque (UT)</t>
  </si>
  <si>
    <t>Costo del capital</t>
  </si>
  <si>
    <t>Total</t>
  </si>
  <si>
    <t>Resiembras año 2</t>
  </si>
  <si>
    <t>Resiembras año 3</t>
  </si>
  <si>
    <t>Precio Base Cacao</t>
  </si>
  <si>
    <t>$/Kg</t>
  </si>
  <si>
    <t>$</t>
  </si>
  <si>
    <t>Densidad de siembra</t>
  </si>
  <si>
    <t>Plantas/Ha</t>
  </si>
  <si>
    <t>%</t>
  </si>
  <si>
    <t>Unidad</t>
  </si>
  <si>
    <t>Abono orgánico cacao</t>
  </si>
  <si>
    <t>Yeso agrícola</t>
  </si>
  <si>
    <t>$/unidad</t>
  </si>
  <si>
    <t>$/bulto</t>
  </si>
  <si>
    <t>$/Lt</t>
  </si>
  <si>
    <t>Inversión en herramientas (kit)</t>
  </si>
  <si>
    <t>$/empaque</t>
  </si>
  <si>
    <t>Elementos menores</t>
  </si>
  <si>
    <t>$/ha</t>
  </si>
  <si>
    <t>Cal dolomita</t>
  </si>
  <si>
    <t xml:space="preserve">Cal agrícola </t>
  </si>
  <si>
    <t>Óxido Magnesio</t>
  </si>
  <si>
    <t xml:space="preserve">Pesticidas </t>
  </si>
  <si>
    <t>Empaques de fique</t>
  </si>
  <si>
    <t>DAP</t>
  </si>
  <si>
    <t>Material</t>
  </si>
  <si>
    <t>COSTOS DE MATERIALES</t>
  </si>
  <si>
    <t xml:space="preserve">Costo </t>
  </si>
  <si>
    <t>Año 1</t>
  </si>
  <si>
    <t>Unidades</t>
  </si>
  <si>
    <t>$/Unidad</t>
  </si>
  <si>
    <t>Año 2</t>
  </si>
  <si>
    <t>MANO DE OBRA</t>
  </si>
  <si>
    <t>Infraestructura</t>
  </si>
  <si>
    <t>Costo</t>
  </si>
  <si>
    <t>Total Mano de Obra</t>
  </si>
  <si>
    <t>Control químico de malezas</t>
  </si>
  <si>
    <t>Aplicación materia orgánica</t>
  </si>
  <si>
    <t>Fertilización cacao</t>
  </si>
  <si>
    <t>Recolección cacao</t>
  </si>
  <si>
    <t>Fermentación y secado</t>
  </si>
  <si>
    <t>Año 3</t>
  </si>
  <si>
    <t>Año 4</t>
  </si>
  <si>
    <t>Año 5</t>
  </si>
  <si>
    <t>Año 6</t>
  </si>
  <si>
    <t>Año 7</t>
  </si>
  <si>
    <t>Año 8</t>
  </si>
  <si>
    <t>Año 9</t>
  </si>
  <si>
    <t>Año 10</t>
  </si>
  <si>
    <t>Año 11</t>
  </si>
  <si>
    <t>Año 12</t>
  </si>
  <si>
    <t>Año 13</t>
  </si>
  <si>
    <t>Año 14</t>
  </si>
  <si>
    <t>Año 15</t>
  </si>
  <si>
    <t>Año 16</t>
  </si>
  <si>
    <t>Total Materiales</t>
  </si>
  <si>
    <t>COSTOS MANO DE OBRA</t>
  </si>
  <si>
    <t>COSTOS MATERIALES</t>
  </si>
  <si>
    <t>Asistencia Técnica</t>
  </si>
  <si>
    <t>Total Asistencia Técnica</t>
  </si>
  <si>
    <t>TOTAL COSTOS</t>
  </si>
  <si>
    <t>PRODUCCIÓN</t>
  </si>
  <si>
    <t>Cantidad(Kg)</t>
  </si>
  <si>
    <t>Total Producción</t>
  </si>
  <si>
    <t>TOTAL INGRESOS</t>
  </si>
  <si>
    <t>FLUJO DE CAJA -  COP</t>
  </si>
  <si>
    <t>$/mes</t>
  </si>
  <si>
    <t>Convenciones:</t>
  </si>
  <si>
    <t>IMPUESTO DE RENTA</t>
  </si>
  <si>
    <t>UTILIDAD DESPUÉS DE IMPUESTOS</t>
  </si>
  <si>
    <t>INVERSIÓN</t>
  </si>
  <si>
    <t>FLUJO DE CAJA</t>
  </si>
  <si>
    <t>UTILIDAD ANTES DE IMPUESTOS</t>
  </si>
  <si>
    <t>Jornales</t>
  </si>
  <si>
    <t>$/Jornal</t>
  </si>
  <si>
    <t xml:space="preserve">Estructura de secado </t>
  </si>
  <si>
    <t>Valor</t>
  </si>
  <si>
    <t xml:space="preserve">$/ha </t>
  </si>
  <si>
    <t>$/Kilo</t>
  </si>
  <si>
    <t>Utilidad Operacional Antes de Impuestos</t>
  </si>
  <si>
    <t>Impuesto de renta</t>
  </si>
  <si>
    <t>Utilidad después de impuestos</t>
  </si>
  <si>
    <t>Inversión</t>
  </si>
  <si>
    <t>Costo de alivio</t>
  </si>
  <si>
    <t>Flujo de caja</t>
  </si>
  <si>
    <t>VPN a 25 años</t>
  </si>
  <si>
    <t>TIR a 25 años</t>
  </si>
  <si>
    <t xml:space="preserve">Kilos de cacao/Ha </t>
  </si>
  <si>
    <r>
      <t xml:space="preserve"> 8 </t>
    </r>
    <r>
      <rPr>
        <sz val="12"/>
        <color theme="0"/>
        <rFont val="Calibri"/>
        <family val="2"/>
      </rPr>
      <t>≥</t>
    </r>
  </si>
  <si>
    <t>Mano de obra instalación</t>
  </si>
  <si>
    <t>Mano de obra sostenimiento</t>
  </si>
  <si>
    <t>$/Ha</t>
  </si>
  <si>
    <t xml:space="preserve">Inversión sistema de riego </t>
  </si>
  <si>
    <t xml:space="preserve">Mantenimiento riego </t>
  </si>
  <si>
    <t>INGRESO DE DATOS</t>
  </si>
  <si>
    <t>Año 17</t>
  </si>
  <si>
    <t>Año 18</t>
  </si>
  <si>
    <t>Año 19</t>
  </si>
  <si>
    <t>Año 20</t>
  </si>
  <si>
    <t>Año 21</t>
  </si>
  <si>
    <t>Año 22</t>
  </si>
  <si>
    <t>Año 23</t>
  </si>
  <si>
    <t>Año 24</t>
  </si>
  <si>
    <t>Año 25</t>
  </si>
  <si>
    <t xml:space="preserve">Productividad </t>
  </si>
  <si>
    <t>Kg/Ha</t>
  </si>
  <si>
    <t xml:space="preserve">Costo asistencia Técnica </t>
  </si>
  <si>
    <t>Meses</t>
  </si>
  <si>
    <t>COSTO ASESORÍA TÉCNICA</t>
  </si>
  <si>
    <t>COSTO DE ALIVIO</t>
  </si>
  <si>
    <t>Sólo modificar las celdas en azul.</t>
  </si>
  <si>
    <t>Flujo de Caja (Resumen)</t>
  </si>
  <si>
    <t>VPN 25 años</t>
  </si>
  <si>
    <t>TIR 25 años</t>
  </si>
  <si>
    <t xml:space="preserve">INDICADORES DE RENTABILIDAD </t>
  </si>
  <si>
    <t>VPN Ingresos</t>
  </si>
  <si>
    <t>VPN Costos</t>
  </si>
  <si>
    <t>VPN Costos Mano de Obra</t>
  </si>
  <si>
    <t>VPN Materiales</t>
  </si>
  <si>
    <t>VPN Asistencia Técnica</t>
  </si>
  <si>
    <t>VPN Utilidad Operacional</t>
  </si>
  <si>
    <t>Ingresos</t>
  </si>
  <si>
    <t>Costos:</t>
  </si>
  <si>
    <t>DESCARGO DE RESPONSABILIDAD</t>
  </si>
  <si>
    <t>INSTRUCCIONES Y CONTACTO</t>
  </si>
  <si>
    <t>Producción año 7 en adelante</t>
  </si>
  <si>
    <t xml:space="preserve">Control químico de malezas </t>
  </si>
  <si>
    <t>Producción año 6</t>
  </si>
  <si>
    <t>Costo plántula cacao</t>
  </si>
  <si>
    <t>Producción año 5</t>
  </si>
  <si>
    <t>Producción año 4</t>
  </si>
  <si>
    <t>Producción año 3</t>
  </si>
  <si>
    <t>Producción año 2</t>
  </si>
  <si>
    <t>Inflación</t>
  </si>
  <si>
    <t>Recolección cacao (UT)</t>
  </si>
  <si>
    <t>Fermentación y secado (UT)</t>
  </si>
  <si>
    <t>Cajón de fermentación (Metros cuadrados/ha)</t>
  </si>
  <si>
    <t>Estructura de secado (Metros cubicos/ha)</t>
  </si>
  <si>
    <t xml:space="preserve">Cajón de fermentación </t>
  </si>
  <si>
    <t>plántula cacao</t>
  </si>
  <si>
    <t>Inversión sistema de riego (1ha)</t>
  </si>
  <si>
    <t>PRODUCTIVIDAD SIN RIEGO</t>
  </si>
  <si>
    <t>Mano de obra cosechas sin riego</t>
  </si>
  <si>
    <t>PRODUCTIVIDAD CON RIEGO</t>
  </si>
  <si>
    <t>Mano de obra cosechas con riego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</si>
</sst>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164" formatCode="_(* #,##0.00_);_(* \(#,##0.00\);_(* &quot;-&quot;??_);_(@_)"/>
    <numFmt numFmtId="165" formatCode="0.0%"/>
    <numFmt numFmtId="166" formatCode="_-&quot;$&quot;* #,##0_-;\-&quot;$&quot;* #,##0_-;_-&quot;$&quot;* &quot;-&quot;??_-;_-@_-"/>
    <numFmt numFmtId="167" formatCode="_(* #,##0.0_);_(* \(#,##0.0\);_(* &quot;-&quot;??_);_(@_)"/>
    <numFmt numFmtId="168" formatCode="_(* #,##0_);_(* \(#,##0\);_(* &quot;-&quot;??_);_(@_)"/>
    <numFmt numFmtId="169" formatCode="_(&quot;$&quot;\ * #,##0.00_);_(&quot;$&quot;\ * \(#,##0.00\);_(&quot;$&quot;\ * &quot;-&quot;??_);_(@_)"/>
    <numFmt numFmtId="170" formatCode="0.0"/>
    <numFmt numFmtId="171" formatCode="_-[$$-240A]\ * #,##0.00_-;\-[$$-240A]\ * #,##0.00_-;_-[$$-240A]\ * &quot;-&quot;??_-;_-@_-"/>
    <numFmt numFmtId="172" formatCode="_-[$$-240A]\ * #,##0_-;\-[$$-240A]\ * #,##0_-;_-[$$-240A]\ * &quot;-&quot;??_-;_-@_-"/>
    <numFmt numFmtId="173" formatCode="0.00000000%"/>
  </numFmts>
  <fonts count="19" x14ac:knownFonts="1">
    <font>
      <sz val="11"/>
      <color theme="1"/>
      <name val="Calibri"/>
      <family val="2"/>
      <scheme val="minor"/>
    </font>
    <font>
      <sz val="11"/>
      <color theme="1"/>
      <name val="Calibri"/>
      <family val="2"/>
      <scheme val="minor"/>
    </font>
    <font>
      <sz val="10"/>
      <name val="Arial"/>
      <family val="2"/>
    </font>
    <font>
      <sz val="9"/>
      <color indexed="81"/>
      <name val="Tahoma"/>
      <family val="2"/>
    </font>
    <font>
      <b/>
      <sz val="9"/>
      <color indexed="81"/>
      <name val="Tahoma"/>
      <family val="2"/>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1"/>
      <color rgb="FF0070C0"/>
      <name val="Calibri"/>
      <family val="2"/>
      <scheme val="minor"/>
    </font>
    <font>
      <b/>
      <sz val="11"/>
      <color theme="3" tint="0.39997558519241921"/>
      <name val="Calibri"/>
      <family val="2"/>
      <scheme val="minor"/>
    </font>
    <font>
      <b/>
      <sz val="11"/>
      <color theme="8" tint="-0.249977111117893"/>
      <name val="Calibri"/>
      <family val="2"/>
      <scheme val="minor"/>
    </font>
    <font>
      <b/>
      <i/>
      <sz val="11"/>
      <color theme="0"/>
      <name val="Calibri"/>
      <family val="2"/>
      <scheme val="minor"/>
    </font>
    <font>
      <i/>
      <sz val="11"/>
      <color theme="1"/>
      <name val="Calibri"/>
      <family val="2"/>
      <scheme val="minor"/>
    </font>
    <font>
      <sz val="12"/>
      <color theme="0"/>
      <name val="Calibri"/>
      <family val="2"/>
    </font>
    <font>
      <b/>
      <sz val="14"/>
      <color theme="0"/>
      <name val="Calibri"/>
      <family val="2"/>
      <scheme val="minor"/>
    </font>
    <font>
      <sz val="10"/>
      <color indexed="81"/>
      <name val="Tahoma"/>
      <family val="2"/>
    </font>
    <font>
      <vertAlign val="superscript"/>
      <sz val="10"/>
      <color indexed="81"/>
      <name val="Tahoma"/>
      <family val="2"/>
    </font>
    <font>
      <b/>
      <sz val="10"/>
      <color indexed="81"/>
      <name val="Tahoma"/>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50"/>
        <bgColor indexed="64"/>
      </patternFill>
    </fill>
  </fills>
  <borders count="7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diagonal/>
    </border>
    <border>
      <left style="thin">
        <color indexed="64"/>
      </left>
      <right style="thin">
        <color indexed="64"/>
      </right>
      <top style="thin">
        <color theme="0" tint="-0.14996795556505021"/>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indexed="64"/>
      </right>
      <top style="thin">
        <color theme="0" tint="-0.14993743705557422"/>
      </top>
      <bottom/>
      <diagonal/>
    </border>
    <border>
      <left style="thin">
        <color indexed="64"/>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diagonal/>
    </border>
    <border>
      <left/>
      <right/>
      <top style="thin">
        <color theme="0" tint="-0.14996795556505021"/>
      </top>
      <bottom/>
      <diagonal/>
    </border>
    <border>
      <left style="thin">
        <color theme="0" tint="-0.14993743705557422"/>
      </left>
      <right/>
      <top/>
      <bottom/>
      <diagonal/>
    </border>
    <border>
      <left style="thin">
        <color theme="0" tint="-0.14996795556505021"/>
      </left>
      <right/>
      <top/>
      <bottom/>
      <diagonal/>
    </border>
    <border>
      <left style="thin">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0691854609822"/>
      </left>
      <right style="thin">
        <color indexed="64"/>
      </right>
      <top style="thin">
        <color theme="0" tint="-0.14993743705557422"/>
      </top>
      <bottom/>
      <diagonal/>
    </border>
    <border>
      <left style="thin">
        <color indexed="64"/>
      </left>
      <right style="thin">
        <color theme="0" tint="-0.14990691854609822"/>
      </right>
      <top style="thin">
        <color theme="0" tint="-0.14993743705557422"/>
      </top>
      <bottom/>
      <diagonal/>
    </border>
    <border>
      <left style="thin">
        <color theme="0" tint="-0.14996795556505021"/>
      </left>
      <right style="thin">
        <color theme="0" tint="-0.14990691854609822"/>
      </right>
      <top style="thin">
        <color theme="0" tint="-0.14996795556505021"/>
      </top>
      <bottom style="thin">
        <color theme="0" tint="-0.14996795556505021"/>
      </bottom>
      <diagonal/>
    </border>
    <border>
      <left style="thin">
        <color theme="0" tint="-0.14990691854609822"/>
      </left>
      <right/>
      <top/>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764000366222"/>
      </right>
      <top style="thin">
        <color theme="0" tint="-0.14990691854609822"/>
      </top>
      <bottom style="thin">
        <color theme="0" tint="-0.14990691854609822"/>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8764000366222"/>
      </left>
      <right style="thin">
        <color theme="0" tint="-0.14990691854609822"/>
      </right>
      <top style="thin">
        <color theme="0" tint="-0.149876400036622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458815271462"/>
      </bottom>
      <diagonal/>
    </border>
    <border>
      <left style="thin">
        <color theme="0" tint="-0.24994659260841701"/>
      </left>
      <right/>
      <top style="thin">
        <color theme="0" tint="-0.24994659260841701"/>
      </top>
      <bottom style="thin">
        <color theme="0" tint="-0.24994659260841701"/>
      </bottom>
      <diagonal/>
    </border>
    <border>
      <left style="thin">
        <color theme="0" tint="-0.1498764000366222"/>
      </left>
      <right/>
      <top/>
      <bottom/>
      <diagonal/>
    </border>
    <border>
      <left/>
      <right style="thin">
        <color theme="0" tint="-0.1498458815271462"/>
      </right>
      <top/>
      <bottom/>
      <diagonal/>
    </border>
    <border>
      <left style="thin">
        <color theme="0" tint="-0.1498458815271462"/>
      </left>
      <right/>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8764000366222"/>
      </right>
      <top/>
      <bottom style="thin">
        <color theme="0" tint="-0.14990691854609822"/>
      </bottom>
      <diagonal/>
    </border>
    <border>
      <left style="thin">
        <color theme="0" tint="-0.14990691854609822"/>
      </left>
      <right style="thin">
        <color theme="0" tint="-0.14990691854609822"/>
      </right>
      <top style="thin">
        <color theme="0" tint="-0.14993743705557422"/>
      </top>
      <bottom style="thin">
        <color theme="0" tint="-0.1498764000366222"/>
      </bottom>
      <diagonal/>
    </border>
    <border>
      <left/>
      <right style="thin">
        <color theme="0" tint="-0.14990691854609822"/>
      </right>
      <top/>
      <bottom style="thin">
        <color theme="0" tint="-0.14990691854609822"/>
      </bottom>
      <diagonal/>
    </border>
    <border>
      <left/>
      <right/>
      <top style="thin">
        <color theme="0" tint="-0.14993743705557422"/>
      </top>
      <bottom style="thin">
        <color theme="0" tint="-0.1498764000366222"/>
      </bottom>
      <diagonal/>
    </border>
    <border>
      <left style="thin">
        <color theme="0" tint="-0.14993743705557422"/>
      </left>
      <right/>
      <top style="thin">
        <color theme="0" tint="-0.14993743705557422"/>
      </top>
      <bottom style="thin">
        <color theme="0" tint="-0.1498764000366222"/>
      </bottom>
      <diagonal/>
    </border>
    <border>
      <left style="thin">
        <color theme="0" tint="-0.14990691854609822"/>
      </left>
      <right/>
      <top style="thin">
        <color theme="0" tint="-0.14993743705557422"/>
      </top>
      <bottom style="thin">
        <color theme="0" tint="-0.1498764000366222"/>
      </bottom>
      <diagonal/>
    </border>
    <border>
      <left style="thin">
        <color theme="0" tint="-0.14993743705557422"/>
      </left>
      <right style="thin">
        <color theme="0" tint="-0.14999847407452621"/>
      </right>
      <top style="thin">
        <color theme="0" tint="-0.14993743705557422"/>
      </top>
      <bottom/>
      <diagonal/>
    </border>
    <border>
      <left style="thin">
        <color theme="0" tint="-0.14999847407452621"/>
      </left>
      <right style="thin">
        <color theme="0" tint="-0.14996795556505021"/>
      </right>
      <top/>
      <bottom/>
      <diagonal/>
    </border>
    <border>
      <left style="thin">
        <color theme="2" tint="-9.9917600024414813E-2"/>
      </left>
      <right style="thin">
        <color theme="2" tint="-9.9948118533890809E-2"/>
      </right>
      <top style="thin">
        <color theme="2" tint="-9.9948118533890809E-2"/>
      </top>
      <bottom style="thin">
        <color theme="2" tint="-9.9917600024414813E-2"/>
      </bottom>
      <diagonal/>
    </border>
    <border>
      <left style="thin">
        <color theme="2" tint="-9.9948118533890809E-2"/>
      </left>
      <right style="thin">
        <color theme="2" tint="-9.9948118533890809E-2"/>
      </right>
      <top style="thin">
        <color theme="2" tint="-9.9948118533890809E-2"/>
      </top>
      <bottom style="thin">
        <color theme="2" tint="-9.9917600024414813E-2"/>
      </bottom>
      <diagonal/>
    </border>
    <border>
      <left style="thin">
        <color theme="2" tint="-9.9917600024414813E-2"/>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style="thin">
        <color theme="2" tint="-9.9948118533890809E-2"/>
      </left>
      <right style="thin">
        <color theme="2" tint="-9.9948118533890809E-2"/>
      </right>
      <top/>
      <bottom style="thin">
        <color theme="2" tint="-9.9948118533890809E-2"/>
      </bottom>
      <diagonal/>
    </border>
    <border>
      <left style="medium">
        <color indexed="64"/>
      </left>
      <right style="thin">
        <color theme="0" tint="-0.14996795556505021"/>
      </right>
      <top style="medium">
        <color indexed="64"/>
      </top>
      <bottom style="thin">
        <color theme="0" tint="-0.14993743705557422"/>
      </bottom>
      <diagonal/>
    </border>
    <border>
      <left style="medium">
        <color indexed="64"/>
      </left>
      <right style="thin">
        <color theme="0" tint="-0.14996795556505021"/>
      </right>
      <top/>
      <bottom style="medium">
        <color indexed="64"/>
      </bottom>
      <diagonal/>
    </border>
    <border>
      <left style="thin">
        <color theme="0" tint="-0.34998626667073579"/>
      </left>
      <right/>
      <top/>
      <bottom/>
      <diagonal/>
    </border>
    <border>
      <left/>
      <right/>
      <top style="thin">
        <color theme="0" tint="-0.14996795556505021"/>
      </top>
      <bottom style="thin">
        <color theme="0" tint="-0.14996795556505021"/>
      </bottom>
      <diagonal/>
    </border>
    <border>
      <left style="thin">
        <color theme="0" tint="-0.24994659260841701"/>
      </left>
      <right/>
      <top/>
      <bottom style="thin">
        <color theme="0" tint="-0.24994659260841701"/>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top/>
      <bottom style="thin">
        <color theme="0" tint="-0.14996795556505021"/>
      </bottom>
      <diagonal/>
    </border>
    <border>
      <left/>
      <right style="thin">
        <color theme="0" tint="-4.9989318521683403E-2"/>
      </right>
      <top/>
      <bottom style="thin">
        <color theme="0" tint="-0.14996795556505021"/>
      </bottom>
      <diagonal/>
    </border>
    <border>
      <left/>
      <right style="thin">
        <color theme="0" tint="-4.9989318521683403E-2"/>
      </right>
      <top style="thin">
        <color theme="0" tint="-0.14996795556505021"/>
      </top>
      <bottom/>
      <diagonal/>
    </border>
    <border>
      <left/>
      <right/>
      <top style="thin">
        <color theme="0" tint="-0.14993743705557422"/>
      </top>
      <bottom style="thin">
        <color theme="0" tint="-0.14990691854609822"/>
      </bottom>
      <diagonal/>
    </border>
    <border>
      <left style="thin">
        <color theme="0" tint="-0.1498458815271462"/>
      </left>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458815271462"/>
      </top>
      <bottom/>
      <diagonal/>
    </border>
    <border>
      <left style="thin">
        <color theme="0" tint="-0.1498458815271462"/>
      </left>
      <right style="thin">
        <color theme="0" tint="-0.1498764000366222"/>
      </right>
      <top style="thin">
        <color theme="0" tint="-0.1498458815271462"/>
      </top>
      <bottom style="thin">
        <color theme="0" tint="-0.1498458815271462"/>
      </bottom>
      <diagonal/>
    </border>
    <border>
      <left style="thin">
        <color theme="0" tint="-0.14996795556505021"/>
      </left>
      <right style="medium">
        <color indexed="64"/>
      </right>
      <top style="thin">
        <color theme="0" tint="-0.14993743705557422"/>
      </top>
      <bottom style="medium">
        <color auto="1"/>
      </bottom>
      <diagonal/>
    </border>
    <border>
      <left style="thin">
        <color theme="0" tint="-0.14996795556505021"/>
      </left>
      <right style="medium">
        <color indexed="64"/>
      </right>
      <top style="medium">
        <color indexed="64"/>
      </top>
      <bottom/>
      <diagonal/>
    </border>
  </borders>
  <cellStyleXfs count="16">
    <xf numFmtId="0" fontId="0" fillId="0" borderId="0"/>
    <xf numFmtId="0" fontId="2"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0" fontId="2" fillId="0" borderId="0"/>
  </cellStyleXfs>
  <cellXfs count="187">
    <xf numFmtId="0" fontId="0" fillId="0" borderId="0" xfId="0"/>
    <xf numFmtId="0" fontId="0" fillId="2" borderId="0" xfId="0" applyFill="1"/>
    <xf numFmtId="0" fontId="5" fillId="0" borderId="0" xfId="0" applyFont="1"/>
    <xf numFmtId="0" fontId="5" fillId="0" borderId="0" xfId="0" applyFont="1" applyAlignment="1">
      <alignment horizontal="left"/>
    </xf>
    <xf numFmtId="0" fontId="0" fillId="2" borderId="0" xfId="0" applyFont="1" applyFill="1"/>
    <xf numFmtId="0" fontId="6" fillId="5" borderId="1" xfId="0" applyFont="1" applyFill="1" applyBorder="1" applyAlignment="1">
      <alignment horizontal="center"/>
    </xf>
    <xf numFmtId="0" fontId="7" fillId="3" borderId="1" xfId="0" applyFont="1" applyFill="1" applyBorder="1"/>
    <xf numFmtId="0" fontId="6" fillId="5" borderId="5" xfId="0" applyFont="1" applyFill="1" applyBorder="1" applyAlignment="1">
      <alignment horizontal="center"/>
    </xf>
    <xf numFmtId="0" fontId="6" fillId="5" borderId="16" xfId="0" applyFont="1" applyFill="1" applyBorder="1" applyAlignment="1">
      <alignment horizontal="center"/>
    </xf>
    <xf numFmtId="0" fontId="6" fillId="5" borderId="21" xfId="0" applyFont="1" applyFill="1" applyBorder="1" applyAlignment="1">
      <alignment horizontal="center"/>
    </xf>
    <xf numFmtId="0" fontId="0" fillId="0" borderId="25" xfId="0" applyBorder="1"/>
    <xf numFmtId="0" fontId="0" fillId="0" borderId="24" xfId="0" applyBorder="1"/>
    <xf numFmtId="0" fontId="0" fillId="0" borderId="26" xfId="0" applyBorder="1"/>
    <xf numFmtId="0" fontId="0" fillId="0" borderId="27" xfId="0" applyBorder="1"/>
    <xf numFmtId="0" fontId="0" fillId="0" borderId="28" xfId="0" applyBorder="1"/>
    <xf numFmtId="0" fontId="0" fillId="0" borderId="30" xfId="0" applyBorder="1"/>
    <xf numFmtId="166" fontId="0" fillId="0" borderId="24" xfId="13" applyNumberFormat="1" applyFont="1" applyBorder="1"/>
    <xf numFmtId="166" fontId="0" fillId="0" borderId="27" xfId="13" applyNumberFormat="1" applyFont="1" applyBorder="1"/>
    <xf numFmtId="166" fontId="0" fillId="6" borderId="1" xfId="13" applyNumberFormat="1" applyFont="1" applyFill="1" applyBorder="1"/>
    <xf numFmtId="0" fontId="5" fillId="2" borderId="31" xfId="0" applyFont="1" applyFill="1" applyBorder="1"/>
    <xf numFmtId="166" fontId="5" fillId="2" borderId="27" xfId="13" applyNumberFormat="1" applyFont="1" applyFill="1" applyBorder="1"/>
    <xf numFmtId="0" fontId="5" fillId="2" borderId="27" xfId="0" applyFont="1" applyFill="1" applyBorder="1"/>
    <xf numFmtId="0" fontId="0" fillId="7" borderId="0" xfId="0" applyFill="1"/>
    <xf numFmtId="0" fontId="6" fillId="2" borderId="36" xfId="0" applyFont="1" applyFill="1" applyBorder="1" applyAlignment="1">
      <alignment horizontal="center"/>
    </xf>
    <xf numFmtId="0" fontId="6" fillId="2" borderId="12" xfId="0" applyFont="1" applyFill="1" applyBorder="1" applyAlignment="1">
      <alignment horizontal="center"/>
    </xf>
    <xf numFmtId="0" fontId="6" fillId="2" borderId="0" xfId="0" applyFont="1" applyFill="1" applyBorder="1" applyAlignment="1">
      <alignment horizontal="center"/>
    </xf>
    <xf numFmtId="0" fontId="6" fillId="2" borderId="37" xfId="0" applyFont="1" applyFill="1" applyBorder="1" applyAlignment="1">
      <alignment horizontal="center"/>
    </xf>
    <xf numFmtId="0" fontId="6" fillId="2" borderId="14" xfId="0" applyFont="1" applyFill="1" applyBorder="1" applyAlignment="1">
      <alignment horizontal="center"/>
    </xf>
    <xf numFmtId="0" fontId="6" fillId="5" borderId="0" xfId="0" applyFont="1" applyFill="1" applyAlignment="1">
      <alignment horizontal="left"/>
    </xf>
    <xf numFmtId="0" fontId="6" fillId="5" borderId="23" xfId="0" applyFont="1" applyFill="1" applyBorder="1" applyAlignment="1">
      <alignment horizontal="left"/>
    </xf>
    <xf numFmtId="0" fontId="7" fillId="0" borderId="0" xfId="0" applyFont="1"/>
    <xf numFmtId="0" fontId="7" fillId="2" borderId="36" xfId="0" applyFont="1" applyFill="1" applyBorder="1" applyAlignment="1">
      <alignment horizontal="center"/>
    </xf>
    <xf numFmtId="0" fontId="7" fillId="2" borderId="12" xfId="0" applyFont="1" applyFill="1" applyBorder="1" applyAlignment="1">
      <alignment horizontal="center"/>
    </xf>
    <xf numFmtId="0" fontId="7" fillId="2" borderId="22" xfId="0" applyFont="1" applyFill="1" applyBorder="1" applyAlignment="1">
      <alignment horizontal="center"/>
    </xf>
    <xf numFmtId="0" fontId="7" fillId="2" borderId="36" xfId="0" applyFont="1" applyFill="1" applyBorder="1" applyAlignment="1">
      <alignment horizontal="right"/>
    </xf>
    <xf numFmtId="0" fontId="6" fillId="2" borderId="0" xfId="0" applyFont="1" applyFill="1" applyAlignment="1">
      <alignment horizontal="right" vertical="center"/>
    </xf>
    <xf numFmtId="0" fontId="9" fillId="0" borderId="0" xfId="0" applyFont="1"/>
    <xf numFmtId="0" fontId="5" fillId="2" borderId="0" xfId="0" applyFont="1" applyFill="1" applyBorder="1" applyAlignment="1">
      <alignment vertical="center"/>
    </xf>
    <xf numFmtId="166" fontId="5" fillId="2" borderId="0" xfId="0" applyNumberFormat="1" applyFont="1" applyFill="1" applyBorder="1" applyAlignment="1">
      <alignment vertical="center"/>
    </xf>
    <xf numFmtId="0" fontId="11" fillId="2" borderId="33" xfId="0" applyFont="1" applyFill="1" applyBorder="1" applyAlignment="1">
      <alignment vertical="center"/>
    </xf>
    <xf numFmtId="0" fontId="11" fillId="2" borderId="34" xfId="0" applyFont="1" applyFill="1" applyBorder="1" applyAlignment="1">
      <alignment vertical="center"/>
    </xf>
    <xf numFmtId="0" fontId="11" fillId="2" borderId="0" xfId="0" applyFont="1" applyFill="1" applyBorder="1" applyAlignment="1">
      <alignment vertical="center"/>
    </xf>
    <xf numFmtId="166" fontId="11" fillId="2" borderId="0" xfId="0" applyNumberFormat="1" applyFont="1" applyFill="1" applyBorder="1" applyAlignment="1">
      <alignment vertical="center"/>
    </xf>
    <xf numFmtId="0" fontId="11" fillId="2" borderId="13" xfId="0" applyFont="1" applyFill="1" applyBorder="1" applyAlignment="1">
      <alignment vertical="center"/>
    </xf>
    <xf numFmtId="0" fontId="11" fillId="2" borderId="38" xfId="0" applyFont="1" applyFill="1" applyBorder="1" applyAlignment="1">
      <alignment horizontal="right" vertical="center"/>
    </xf>
    <xf numFmtId="166" fontId="11" fillId="3" borderId="35" xfId="13" applyNumberFormat="1" applyFont="1" applyFill="1" applyBorder="1" applyAlignment="1">
      <alignment vertical="center"/>
    </xf>
    <xf numFmtId="166" fontId="5" fillId="3" borderId="32" xfId="13" applyNumberFormat="1" applyFont="1" applyFill="1" applyBorder="1"/>
    <xf numFmtId="0" fontId="11" fillId="2" borderId="0" xfId="0" applyFont="1" applyFill="1" applyBorder="1" applyAlignment="1">
      <alignment horizontal="right" vertical="center"/>
    </xf>
    <xf numFmtId="166" fontId="0" fillId="3" borderId="24" xfId="13" applyNumberFormat="1" applyFont="1" applyFill="1" applyBorder="1"/>
    <xf numFmtId="166" fontId="0" fillId="3" borderId="27" xfId="13" applyNumberFormat="1" applyFont="1" applyFill="1" applyBorder="1"/>
    <xf numFmtId="0" fontId="6" fillId="7" borderId="39" xfId="0" applyFont="1" applyFill="1" applyBorder="1" applyAlignment="1">
      <alignment horizontal="right"/>
    </xf>
    <xf numFmtId="0" fontId="5" fillId="7" borderId="34" xfId="0" applyFont="1" applyFill="1" applyBorder="1" applyAlignment="1">
      <alignment vertical="center"/>
    </xf>
    <xf numFmtId="0" fontId="6" fillId="7" borderId="0" xfId="0" applyFont="1" applyFill="1" applyBorder="1" applyAlignment="1">
      <alignment horizontal="right"/>
    </xf>
    <xf numFmtId="0" fontId="11" fillId="2" borderId="44" xfId="0" applyFont="1" applyFill="1" applyBorder="1" applyAlignment="1">
      <alignment vertical="center"/>
    </xf>
    <xf numFmtId="0" fontId="11" fillId="2" borderId="45" xfId="0" applyFont="1" applyFill="1" applyBorder="1" applyAlignment="1">
      <alignment vertical="center"/>
    </xf>
    <xf numFmtId="0" fontId="11" fillId="2" borderId="46" xfId="0" applyFont="1" applyFill="1" applyBorder="1" applyAlignment="1">
      <alignment vertical="center"/>
    </xf>
    <xf numFmtId="0" fontId="11" fillId="2" borderId="48" xfId="0" applyFont="1" applyFill="1" applyBorder="1" applyAlignment="1">
      <alignment vertical="center"/>
    </xf>
    <xf numFmtId="0" fontId="11" fillId="2" borderId="47" xfId="0" applyFont="1" applyFill="1" applyBorder="1" applyAlignment="1">
      <alignment horizontal="right" vertical="center"/>
    </xf>
    <xf numFmtId="0" fontId="11" fillId="2" borderId="49" xfId="0" applyFont="1" applyFill="1" applyBorder="1" applyAlignment="1">
      <alignment vertical="center"/>
    </xf>
    <xf numFmtId="166" fontId="11" fillId="3" borderId="49" xfId="0" applyNumberFormat="1" applyFont="1" applyFill="1" applyBorder="1" applyAlignment="1">
      <alignment vertical="center"/>
    </xf>
    <xf numFmtId="0" fontId="11" fillId="2" borderId="50" xfId="0" applyFont="1" applyFill="1" applyBorder="1" applyAlignment="1">
      <alignment vertical="center"/>
    </xf>
    <xf numFmtId="0" fontId="11" fillId="2" borderId="51" xfId="0" applyFont="1" applyFill="1" applyBorder="1" applyAlignment="1">
      <alignment vertical="center"/>
    </xf>
    <xf numFmtId="9" fontId="0" fillId="6" borderId="1" xfId="12" applyFont="1" applyFill="1" applyBorder="1"/>
    <xf numFmtId="0" fontId="12" fillId="5" borderId="52" xfId="0" applyFont="1" applyFill="1" applyBorder="1" applyAlignment="1">
      <alignment horizontal="center" vertical="center" wrapText="1"/>
    </xf>
    <xf numFmtId="0" fontId="12" fillId="8" borderId="53" xfId="0" applyFont="1" applyFill="1" applyBorder="1" applyAlignment="1">
      <alignment horizontal="center" vertical="center" wrapText="1"/>
    </xf>
    <xf numFmtId="0" fontId="5" fillId="0" borderId="54" xfId="0" applyFont="1" applyBorder="1"/>
    <xf numFmtId="0" fontId="5" fillId="0" borderId="56" xfId="0" applyFont="1" applyBorder="1" applyAlignment="1">
      <alignment wrapText="1"/>
    </xf>
    <xf numFmtId="0" fontId="13" fillId="0" borderId="56" xfId="0" applyFont="1" applyBorder="1" applyAlignment="1">
      <alignment horizontal="right"/>
    </xf>
    <xf numFmtId="3" fontId="5" fillId="4" borderId="56" xfId="0" applyNumberFormat="1" applyFont="1" applyFill="1" applyBorder="1" applyAlignment="1">
      <alignment horizontal="left" vertical="center" wrapText="1"/>
    </xf>
    <xf numFmtId="0" fontId="5" fillId="0" borderId="56" xfId="0" applyFont="1" applyBorder="1"/>
    <xf numFmtId="3" fontId="6" fillId="5" borderId="56" xfId="0" applyNumberFormat="1" applyFont="1" applyFill="1" applyBorder="1" applyAlignment="1">
      <alignment horizontal="left" vertical="center" wrapText="1"/>
    </xf>
    <xf numFmtId="0" fontId="0" fillId="0" borderId="58" xfId="0" applyBorder="1"/>
    <xf numFmtId="0" fontId="12" fillId="5" borderId="59" xfId="0" applyFont="1" applyFill="1" applyBorder="1" applyAlignment="1">
      <alignment horizontal="left" vertical="center"/>
    </xf>
    <xf numFmtId="0" fontId="6" fillId="8" borderId="60" xfId="0" applyFont="1" applyFill="1" applyBorder="1" applyAlignment="1">
      <alignment horizontal="right"/>
    </xf>
    <xf numFmtId="0" fontId="6" fillId="8" borderId="61" xfId="0" applyFont="1" applyFill="1" applyBorder="1" applyAlignment="1">
      <alignment horizontal="right"/>
    </xf>
    <xf numFmtId="0" fontId="7" fillId="6" borderId="1" xfId="0" applyFont="1" applyFill="1" applyBorder="1"/>
    <xf numFmtId="168" fontId="7" fillId="6" borderId="1" xfId="2" applyNumberFormat="1" applyFont="1" applyFill="1" applyBorder="1"/>
    <xf numFmtId="9" fontId="7" fillId="6" borderId="1" xfId="12" applyNumberFormat="1" applyFont="1" applyFill="1" applyBorder="1"/>
    <xf numFmtId="0" fontId="7" fillId="9" borderId="1" xfId="0" applyFont="1" applyFill="1" applyBorder="1"/>
    <xf numFmtId="168" fontId="7" fillId="9" borderId="1" xfId="2" applyNumberFormat="1" applyFont="1" applyFill="1" applyBorder="1"/>
    <xf numFmtId="168" fontId="7" fillId="9" borderId="1" xfId="0" applyNumberFormat="1" applyFont="1" applyFill="1" applyBorder="1"/>
    <xf numFmtId="167" fontId="7" fillId="9" borderId="1" xfId="0" applyNumberFormat="1" applyFont="1" applyFill="1" applyBorder="1"/>
    <xf numFmtId="166" fontId="7" fillId="2" borderId="12" xfId="13" applyNumberFormat="1" applyFont="1" applyFill="1" applyBorder="1" applyAlignment="1">
      <alignment horizontal="center"/>
    </xf>
    <xf numFmtId="166" fontId="7" fillId="3" borderId="12" xfId="13" applyNumberFormat="1" applyFont="1" applyFill="1" applyBorder="1" applyAlignment="1">
      <alignment horizontal="center"/>
    </xf>
    <xf numFmtId="166" fontId="11" fillId="2" borderId="34" xfId="13" applyNumberFormat="1" applyFont="1" applyFill="1" applyBorder="1" applyAlignment="1">
      <alignment vertical="center"/>
    </xf>
    <xf numFmtId="166" fontId="7" fillId="2" borderId="0" xfId="13" applyNumberFormat="1" applyFont="1" applyFill="1" applyBorder="1" applyAlignment="1">
      <alignment horizontal="center"/>
    </xf>
    <xf numFmtId="166" fontId="0" fillId="3" borderId="29" xfId="0" applyNumberFormat="1" applyFill="1" applyBorder="1"/>
    <xf numFmtId="166" fontId="5" fillId="3" borderId="27" xfId="0" applyNumberFormat="1" applyFont="1" applyFill="1" applyBorder="1"/>
    <xf numFmtId="170" fontId="0" fillId="0" borderId="26" xfId="0" applyNumberFormat="1" applyBorder="1"/>
    <xf numFmtId="1" fontId="5" fillId="2" borderId="31" xfId="0" applyNumberFormat="1" applyFont="1" applyFill="1" applyBorder="1"/>
    <xf numFmtId="170" fontId="0" fillId="0" borderId="30" xfId="0" applyNumberFormat="1" applyBorder="1"/>
    <xf numFmtId="1" fontId="0" fillId="0" borderId="27" xfId="0" applyNumberFormat="1" applyBorder="1"/>
    <xf numFmtId="1" fontId="5" fillId="2" borderId="27" xfId="0" applyNumberFormat="1" applyFont="1" applyFill="1" applyBorder="1"/>
    <xf numFmtId="1" fontId="0" fillId="0" borderId="0" xfId="0" applyNumberFormat="1"/>
    <xf numFmtId="1" fontId="5" fillId="0" borderId="0" xfId="0" applyNumberFormat="1" applyFont="1"/>
    <xf numFmtId="1" fontId="7" fillId="2" borderId="36" xfId="0" applyNumberFormat="1" applyFont="1" applyFill="1" applyBorder="1" applyAlignment="1">
      <alignment horizontal="center"/>
    </xf>
    <xf numFmtId="1" fontId="11" fillId="2" borderId="33" xfId="0" applyNumberFormat="1" applyFont="1" applyFill="1" applyBorder="1" applyAlignment="1">
      <alignment vertical="center"/>
    </xf>
    <xf numFmtId="166" fontId="5" fillId="0" borderId="24" xfId="13" applyNumberFormat="1" applyFont="1" applyBorder="1"/>
    <xf numFmtId="166" fontId="5" fillId="2" borderId="27" xfId="0" applyNumberFormat="1" applyFont="1" applyFill="1" applyBorder="1"/>
    <xf numFmtId="0" fontId="5" fillId="7" borderId="65" xfId="0" applyFont="1" applyFill="1" applyBorder="1" applyAlignment="1">
      <alignment vertical="center"/>
    </xf>
    <xf numFmtId="0" fontId="5" fillId="7" borderId="66" xfId="0" applyFont="1" applyFill="1" applyBorder="1" applyAlignment="1">
      <alignment vertical="center"/>
    </xf>
    <xf numFmtId="166" fontId="6" fillId="7" borderId="67" xfId="0" applyNumberFormat="1" applyFont="1" applyFill="1" applyBorder="1" applyAlignment="1">
      <alignment vertical="center"/>
    </xf>
    <xf numFmtId="166" fontId="6" fillId="7" borderId="64" xfId="0" applyNumberFormat="1" applyFont="1" applyFill="1" applyBorder="1"/>
    <xf numFmtId="166" fontId="6" fillId="7" borderId="40" xfId="0" applyNumberFormat="1" applyFont="1" applyFill="1" applyBorder="1"/>
    <xf numFmtId="166" fontId="7" fillId="3" borderId="0" xfId="13" applyNumberFormat="1" applyFont="1" applyFill="1"/>
    <xf numFmtId="0" fontId="6" fillId="7" borderId="41" xfId="0" applyFont="1" applyFill="1" applyBorder="1"/>
    <xf numFmtId="0" fontId="6" fillId="7" borderId="0" xfId="0" applyFont="1" applyFill="1" applyBorder="1"/>
    <xf numFmtId="166" fontId="6" fillId="7" borderId="42" xfId="0" applyNumberFormat="1" applyFont="1" applyFill="1" applyBorder="1"/>
    <xf numFmtId="0" fontId="6" fillId="7" borderId="43" xfId="0" applyFont="1" applyFill="1" applyBorder="1"/>
    <xf numFmtId="0" fontId="6" fillId="7" borderId="0" xfId="0" applyFont="1" applyFill="1"/>
    <xf numFmtId="0" fontId="6" fillId="0" borderId="0" xfId="0" applyFont="1"/>
    <xf numFmtId="0" fontId="7" fillId="0" borderId="68" xfId="0" applyFont="1" applyBorder="1"/>
    <xf numFmtId="166" fontId="7" fillId="3" borderId="68" xfId="0" applyNumberFormat="1" applyFont="1" applyFill="1" applyBorder="1"/>
    <xf numFmtId="0" fontId="7" fillId="3" borderId="68" xfId="0" applyFont="1" applyFill="1" applyBorder="1"/>
    <xf numFmtId="0" fontId="0" fillId="0" borderId="68" xfId="0" applyBorder="1"/>
    <xf numFmtId="0" fontId="0" fillId="3" borderId="69" xfId="0" applyFill="1" applyBorder="1"/>
    <xf numFmtId="0" fontId="7" fillId="0" borderId="12" xfId="0" applyFont="1" applyBorder="1"/>
    <xf numFmtId="0" fontId="7" fillId="3" borderId="12" xfId="0" applyFont="1" applyFill="1" applyBorder="1"/>
    <xf numFmtId="0" fontId="0" fillId="0" borderId="12" xfId="0" applyBorder="1"/>
    <xf numFmtId="0" fontId="0" fillId="3" borderId="70" xfId="0" applyFill="1" applyBorder="1"/>
    <xf numFmtId="0" fontId="5" fillId="0" borderId="71" xfId="0" applyFont="1" applyBorder="1"/>
    <xf numFmtId="166" fontId="5" fillId="2" borderId="71" xfId="0" applyNumberFormat="1" applyFont="1" applyFill="1" applyBorder="1"/>
    <xf numFmtId="166" fontId="5" fillId="3" borderId="71" xfId="0" applyNumberFormat="1" applyFont="1" applyFill="1" applyBorder="1"/>
    <xf numFmtId="0" fontId="0" fillId="0" borderId="34" xfId="0" applyBorder="1"/>
    <xf numFmtId="166" fontId="11" fillId="3" borderId="34" xfId="0" applyNumberFormat="1" applyFont="1" applyFill="1" applyBorder="1" applyAlignment="1">
      <alignment vertical="center"/>
    </xf>
    <xf numFmtId="0" fontId="6" fillId="7" borderId="73" xfId="0" applyFont="1" applyFill="1" applyBorder="1" applyAlignment="1">
      <alignment horizontal="right"/>
    </xf>
    <xf numFmtId="0" fontId="8" fillId="0" borderId="72" xfId="0" applyFont="1" applyBorder="1" applyAlignment="1">
      <alignment horizontal="right"/>
    </xf>
    <xf numFmtId="0" fontId="6" fillId="7" borderId="74" xfId="0" applyFont="1" applyFill="1" applyBorder="1" applyAlignment="1">
      <alignment horizontal="right"/>
    </xf>
    <xf numFmtId="0" fontId="0" fillId="0" borderId="0" xfId="0" applyAlignment="1">
      <alignment horizontal="center" wrapText="1"/>
    </xf>
    <xf numFmtId="0" fontId="8" fillId="2" borderId="5" xfId="0" applyFont="1" applyFill="1" applyBorder="1" applyAlignment="1">
      <alignment horizontal="right"/>
    </xf>
    <xf numFmtId="0" fontId="5" fillId="2" borderId="26" xfId="0" applyFont="1" applyFill="1" applyBorder="1" applyAlignment="1">
      <alignment horizontal="left"/>
    </xf>
    <xf numFmtId="0" fontId="6" fillId="10" borderId="72" xfId="0" applyFont="1" applyFill="1" applyBorder="1" applyAlignment="1">
      <alignment horizontal="left" vertical="center" wrapText="1"/>
    </xf>
    <xf numFmtId="9" fontId="0" fillId="0" borderId="0" xfId="0" applyNumberFormat="1"/>
    <xf numFmtId="173" fontId="0" fillId="0" borderId="0" xfId="0" applyNumberFormat="1"/>
    <xf numFmtId="171" fontId="6" fillId="7" borderId="65" xfId="0" applyNumberFormat="1" applyFont="1" applyFill="1" applyBorder="1" applyAlignment="1">
      <alignment vertical="center"/>
    </xf>
    <xf numFmtId="171" fontId="6" fillId="7" borderId="66" xfId="0" applyNumberFormat="1" applyFont="1" applyFill="1" applyBorder="1" applyAlignment="1">
      <alignment vertical="center"/>
    </xf>
    <xf numFmtId="166" fontId="0" fillId="0" borderId="55" xfId="13" applyNumberFormat="1" applyFont="1" applyBorder="1"/>
    <xf numFmtId="166" fontId="0" fillId="0" borderId="57" xfId="13" applyNumberFormat="1" applyFont="1" applyBorder="1"/>
    <xf numFmtId="166" fontId="5" fillId="4" borderId="57" xfId="0" applyNumberFormat="1" applyFont="1" applyFill="1" applyBorder="1" applyAlignment="1">
      <alignment vertical="center"/>
    </xf>
    <xf numFmtId="0" fontId="6" fillId="5" borderId="0" xfId="15" applyFont="1" applyFill="1" applyBorder="1" applyAlignment="1" applyProtection="1">
      <protection locked="0"/>
    </xf>
    <xf numFmtId="0" fontId="6" fillId="2" borderId="0" xfId="15" applyFont="1" applyFill="1" applyBorder="1" applyAlignment="1" applyProtection="1">
      <protection locked="0"/>
    </xf>
    <xf numFmtId="166" fontId="0" fillId="0" borderId="5" xfId="13" applyNumberFormat="1" applyFont="1" applyBorder="1"/>
    <xf numFmtId="165" fontId="0" fillId="0" borderId="5" xfId="0" applyNumberFormat="1" applyBorder="1"/>
    <xf numFmtId="166" fontId="6" fillId="5" borderId="57" xfId="0" applyNumberFormat="1" applyFont="1" applyFill="1" applyBorder="1"/>
    <xf numFmtId="172" fontId="6" fillId="5" borderId="59" xfId="0" applyNumberFormat="1" applyFont="1" applyFill="1" applyBorder="1"/>
    <xf numFmtId="165" fontId="10" fillId="0" borderId="75" xfId="12" applyNumberFormat="1" applyFont="1" applyBorder="1" applyAlignment="1">
      <alignment horizontal="center" vertical="center"/>
    </xf>
    <xf numFmtId="166" fontId="10" fillId="0" borderId="76" xfId="13" applyNumberFormat="1" applyFont="1" applyBorder="1" applyAlignment="1">
      <alignment horizontal="center" vertical="center"/>
    </xf>
    <xf numFmtId="0" fontId="0" fillId="0" borderId="0" xfId="0" applyAlignment="1">
      <alignment horizontal="right"/>
    </xf>
    <xf numFmtId="166" fontId="0" fillId="0" borderId="0" xfId="13" applyNumberFormat="1" applyFont="1"/>
    <xf numFmtId="0" fontId="0" fillId="0" borderId="0" xfId="0" applyAlignment="1">
      <alignment wrapText="1"/>
    </xf>
    <xf numFmtId="166" fontId="0" fillId="0" borderId="0" xfId="0" applyNumberFormat="1"/>
    <xf numFmtId="44" fontId="0" fillId="0" borderId="57" xfId="13" applyFont="1" applyBorder="1"/>
    <xf numFmtId="0" fontId="15" fillId="2" borderId="0" xfId="0" applyFont="1" applyFill="1" applyAlignment="1"/>
    <xf numFmtId="0" fontId="6" fillId="5" borderId="16" xfId="0" applyFont="1" applyFill="1" applyBorder="1" applyAlignment="1">
      <alignment horizontal="center"/>
    </xf>
    <xf numFmtId="0" fontId="15" fillId="5" borderId="2" xfId="0" applyFont="1" applyFill="1" applyBorder="1" applyAlignment="1">
      <alignment horizont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5" fillId="5" borderId="0" xfId="0" applyFont="1" applyFill="1" applyAlignment="1">
      <alignment horizontal="center"/>
    </xf>
    <xf numFmtId="0" fontId="6" fillId="5" borderId="0" xfId="0" applyFont="1" applyFill="1" applyBorder="1" applyAlignment="1">
      <alignment horizontal="center"/>
    </xf>
    <xf numFmtId="0" fontId="15" fillId="5" borderId="16" xfId="0" applyFont="1" applyFill="1" applyBorder="1" applyAlignment="1">
      <alignment horizontal="center"/>
    </xf>
    <xf numFmtId="0" fontId="15" fillId="5" borderId="63" xfId="0" applyFont="1" applyFill="1" applyBorder="1" applyAlignment="1">
      <alignment horizontal="center"/>
    </xf>
    <xf numFmtId="0" fontId="15" fillId="5" borderId="18" xfId="0" applyFont="1" applyFill="1" applyBorder="1" applyAlignment="1">
      <alignment horizontal="center"/>
    </xf>
    <xf numFmtId="0" fontId="6" fillId="5" borderId="62"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16" xfId="0" applyFont="1" applyFill="1" applyBorder="1" applyAlignment="1">
      <alignment horizontal="center"/>
    </xf>
    <xf numFmtId="0" fontId="6" fillId="5" borderId="63" xfId="0" applyFont="1" applyFill="1" applyBorder="1" applyAlignment="1">
      <alignment horizontal="center"/>
    </xf>
    <xf numFmtId="0" fontId="6" fillId="5" borderId="18" xfId="0" applyFont="1" applyFill="1" applyBorder="1" applyAlignment="1">
      <alignment horizont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11"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17" xfId="0" applyFont="1" applyFill="1" applyBorder="1" applyAlignment="1">
      <alignment horizontal="center"/>
    </xf>
    <xf numFmtId="0" fontId="6" fillId="5" borderId="0" xfId="15" applyFont="1" applyFill="1" applyBorder="1" applyAlignment="1" applyProtection="1">
      <alignment horizontal="center"/>
      <protection locked="0"/>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11" borderId="4" xfId="0" applyFont="1" applyFill="1" applyBorder="1" applyAlignment="1">
      <alignment horizontal="center"/>
    </xf>
    <xf numFmtId="0" fontId="6" fillId="11" borderId="1" xfId="0" applyFont="1" applyFill="1" applyBorder="1" applyAlignment="1">
      <alignment horizontal="center"/>
    </xf>
    <xf numFmtId="0" fontId="6" fillId="11" borderId="62" xfId="0" applyFont="1" applyFill="1" applyBorder="1" applyAlignment="1">
      <alignment horizontal="center"/>
    </xf>
    <xf numFmtId="0" fontId="6" fillId="11" borderId="0" xfId="0" applyFont="1" applyFill="1" applyBorder="1" applyAlignment="1">
      <alignment horizontal="center"/>
    </xf>
  </cellXfs>
  <cellStyles count="16">
    <cellStyle name="Millares" xfId="2" builtinId="3"/>
    <cellStyle name="Moneda" xfId="13" builtinId="4"/>
    <cellStyle name="Moneda 2" xfId="14"/>
    <cellStyle name="Normal" xfId="0" builtinId="0"/>
    <cellStyle name="Normal 10" xfId="9"/>
    <cellStyle name="Normal 11" xfId="10"/>
    <cellStyle name="Normal 2" xfId="1"/>
    <cellStyle name="Normal 3" xfId="11"/>
    <cellStyle name="Normal 3 2" xfId="15"/>
    <cellStyle name="Normal 4" xfId="5"/>
    <cellStyle name="Normal 5" xfId="3"/>
    <cellStyle name="Normal 6" xfId="4"/>
    <cellStyle name="Normal 7" xfId="6"/>
    <cellStyle name="Normal 8" xfId="7"/>
    <cellStyle name="Normal 9" xfId="8"/>
    <cellStyle name="Porcentaje" xfId="12" builtinId="5"/>
  </cellStyles>
  <dxfs count="10">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rgb="FFFF0000"/>
      </font>
      <fill>
        <patternFill>
          <bgColor theme="4" tint="0.79998168889431442"/>
        </patternFill>
      </fill>
    </dxf>
    <dxf>
      <font>
        <color rgb="FFFF0000"/>
      </font>
      <fill>
        <patternFill>
          <bgColor theme="4" tint="0.79998168889431442"/>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rgb="FFFF0000"/>
      </font>
      <fill>
        <patternFill>
          <bgColor theme="4" tint="0.79998168889431442"/>
        </patternFill>
      </fill>
    </dxf>
    <dxf>
      <font>
        <color rgb="FFFF0000"/>
      </font>
      <fill>
        <patternFill>
          <bgColor theme="4" tint="0.79998168889431442"/>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FLUJO</a:t>
            </a:r>
            <a:r>
              <a:rPr lang="es-CO" baseline="0"/>
              <a:t> DE CAJA </a:t>
            </a:r>
            <a:endParaRPr lang="es-CO"/>
          </a:p>
        </c:rich>
      </c:tx>
      <c:layout/>
      <c:overlay val="0"/>
      <c:spPr>
        <a:noFill/>
        <a:ln>
          <a:noFill/>
        </a:ln>
        <a:effectLst/>
      </c:spPr>
    </c:title>
    <c:autoTitleDeleted val="0"/>
    <c:plotArea>
      <c:layout>
        <c:manualLayout>
          <c:layoutTarget val="inner"/>
          <c:xMode val="edge"/>
          <c:yMode val="edge"/>
          <c:x val="0.17181422421158735"/>
          <c:y val="0.14355860377180926"/>
          <c:w val="0.75868870578099779"/>
          <c:h val="0.81004276387442009"/>
        </c:manualLayout>
      </c:layout>
      <c:barChart>
        <c:barDir val="col"/>
        <c:grouping val="clustered"/>
        <c:varyColors val="0"/>
        <c:ser>
          <c:idx val="0"/>
          <c:order val="0"/>
          <c:tx>
            <c:strRef>
              <c:f>'Resultados Con Riego '!$B$15</c:f>
              <c:strCache>
                <c:ptCount val="1"/>
                <c:pt idx="0">
                  <c:v>Flujo de caja</c:v>
                </c:pt>
              </c:strCache>
            </c:strRef>
          </c:tx>
          <c:spPr>
            <a:solidFill>
              <a:schemeClr val="tx2">
                <a:lumMod val="60000"/>
                <a:lumOff val="40000"/>
              </a:schemeClr>
            </a:solidFill>
            <a:ln>
              <a:solidFill>
                <a:schemeClr val="bg1">
                  <a:lumMod val="65000"/>
                </a:schemeClr>
              </a:solidFill>
            </a:ln>
            <a:effectLst/>
          </c:spPr>
          <c:invertIfNegative val="0"/>
          <c:val>
            <c:numRef>
              <c:f>'Resultados Con Riego '!$C$15:$AA$15</c:f>
              <c:numCache>
                <c:formatCode>_-"$"* #,##0_-;\-"$"* #,##0_-;_-"$"* "-"??_-;_-@_-</c:formatCode>
                <c:ptCount val="25"/>
                <c:pt idx="0">
                  <c:v>-17553100</c:v>
                </c:pt>
                <c:pt idx="1">
                  <c:v>-5155810</c:v>
                </c:pt>
                <c:pt idx="2">
                  <c:v>-2092529.0857259743</c:v>
                </c:pt>
                <c:pt idx="3">
                  <c:v>-843778.3392280126</c:v>
                </c:pt>
                <c:pt idx="4">
                  <c:v>2688357.8916784013</c:v>
                </c:pt>
                <c:pt idx="5">
                  <c:v>4571078.9996763188</c:v>
                </c:pt>
                <c:pt idx="6">
                  <c:v>6952235.1705181934</c:v>
                </c:pt>
                <c:pt idx="7">
                  <c:v>6717235.1705181934</c:v>
                </c:pt>
                <c:pt idx="8">
                  <c:v>6952235.1705181934</c:v>
                </c:pt>
                <c:pt idx="9">
                  <c:v>6717235.1705181934</c:v>
                </c:pt>
                <c:pt idx="10">
                  <c:v>6952235.1705181934</c:v>
                </c:pt>
                <c:pt idx="11">
                  <c:v>6717235.1705181934</c:v>
                </c:pt>
                <c:pt idx="12">
                  <c:v>6952235.1705181934</c:v>
                </c:pt>
                <c:pt idx="13">
                  <c:v>6717235.1705181934</c:v>
                </c:pt>
                <c:pt idx="14">
                  <c:v>6952235.1705181934</c:v>
                </c:pt>
                <c:pt idx="15">
                  <c:v>6717235.1705181934</c:v>
                </c:pt>
                <c:pt idx="16">
                  <c:v>6952235.1705181934</c:v>
                </c:pt>
                <c:pt idx="17">
                  <c:v>6717235.1705181934</c:v>
                </c:pt>
                <c:pt idx="18">
                  <c:v>6952235.1705181934</c:v>
                </c:pt>
                <c:pt idx="19">
                  <c:v>6717235.1705181934</c:v>
                </c:pt>
                <c:pt idx="20">
                  <c:v>6952235.1705181934</c:v>
                </c:pt>
                <c:pt idx="21">
                  <c:v>6717235.1705181934</c:v>
                </c:pt>
                <c:pt idx="22">
                  <c:v>6952235.1705181934</c:v>
                </c:pt>
                <c:pt idx="23">
                  <c:v>6717235.1705181934</c:v>
                </c:pt>
                <c:pt idx="24">
                  <c:v>6952235.1705181934</c:v>
                </c:pt>
              </c:numCache>
            </c:numRef>
          </c:val>
        </c:ser>
        <c:dLbls>
          <c:showLegendKey val="0"/>
          <c:showVal val="0"/>
          <c:showCatName val="0"/>
          <c:showSerName val="0"/>
          <c:showPercent val="0"/>
          <c:showBubbleSize val="0"/>
        </c:dLbls>
        <c:gapWidth val="150"/>
        <c:axId val="178711168"/>
        <c:axId val="178718592"/>
      </c:barChart>
      <c:catAx>
        <c:axId val="17871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CO"/>
          </a:p>
        </c:txPr>
        <c:crossAx val="178718592"/>
        <c:crosses val="autoZero"/>
        <c:auto val="1"/>
        <c:lblAlgn val="ctr"/>
        <c:lblOffset val="100"/>
        <c:noMultiLvlLbl val="0"/>
      </c:catAx>
      <c:valAx>
        <c:axId val="178718592"/>
        <c:scaling>
          <c:orientation val="minMax"/>
        </c:scaling>
        <c:delete val="0"/>
        <c:axPos val="l"/>
        <c:numFmt formatCode="_-&quot;$&quot;* #,##0_-;\-&quot;$&quot;* #,##0_-;_-&quot;$&quot;* &quot;-&quot;??_-;_-@_-"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CO"/>
          </a:p>
        </c:txPr>
        <c:crossAx val="178711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VS COSTOS</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Con Riego '!$B$5</c:f>
              <c:strCache>
                <c:ptCount val="1"/>
                <c:pt idx="0">
                  <c:v>Ingresos</c:v>
                </c:pt>
              </c:strCache>
            </c:strRef>
          </c:tx>
          <c:spPr>
            <a:solidFill>
              <a:srgbClr val="00B050"/>
            </a:solidFill>
            <a:ln>
              <a:noFill/>
            </a:ln>
            <a:effectLst/>
            <a:sp3d/>
          </c:spPr>
          <c:invertIfNegative val="0"/>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'!$C$5:$L$5</c:f>
              <c:numCache>
                <c:formatCode>_-"$"* #,##0_-;\-"$"* #,##0_-;_-"$"* "-"??_-;_-@_-</c:formatCode>
                <c:ptCount val="10"/>
                <c:pt idx="0">
                  <c:v>0</c:v>
                </c:pt>
                <c:pt idx="1">
                  <c:v>0</c:v>
                </c:pt>
                <c:pt idx="2">
                  <c:v>3200000</c:v>
                </c:pt>
                <c:pt idx="3">
                  <c:v>5120000</c:v>
                </c:pt>
                <c:pt idx="4">
                  <c:v>8320000</c:v>
                </c:pt>
                <c:pt idx="5">
                  <c:v>10240000</c:v>
                </c:pt>
                <c:pt idx="6">
                  <c:v>12800000</c:v>
                </c:pt>
                <c:pt idx="7">
                  <c:v>12800000</c:v>
                </c:pt>
                <c:pt idx="8">
                  <c:v>12800000</c:v>
                </c:pt>
                <c:pt idx="9">
                  <c:v>12800000</c:v>
                </c:pt>
              </c:numCache>
            </c:numRef>
          </c:val>
        </c:ser>
        <c:ser>
          <c:idx val="1"/>
          <c:order val="1"/>
          <c:tx>
            <c:strRef>
              <c:f>'Resultados Con Riego '!$B$6</c:f>
              <c:strCache>
                <c:ptCount val="1"/>
                <c:pt idx="0">
                  <c:v>Costos:</c:v>
                </c:pt>
              </c:strCache>
            </c:strRef>
          </c:tx>
          <c:spPr>
            <a:solidFill>
              <a:schemeClr val="accent2"/>
            </a:solidFill>
            <a:ln>
              <a:noFill/>
            </a:ln>
            <a:effectLst/>
            <a:sp3d/>
          </c:spPr>
          <c:invertIfNegative val="0"/>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'!$C$6:$L$6</c:f>
              <c:numCache>
                <c:formatCode>_-"$"* #,##0_-;\-"$"* #,##0_-;_-"$"* "-"??_-;_-@_-</c:formatCode>
                <c:ptCount val="10"/>
                <c:pt idx="0">
                  <c:v>17553100</c:v>
                </c:pt>
                <c:pt idx="1">
                  <c:v>5155810</c:v>
                </c:pt>
                <c:pt idx="2">
                  <c:v>5292529.0857259743</c:v>
                </c:pt>
                <c:pt idx="3">
                  <c:v>5963778.3392280126</c:v>
                </c:pt>
                <c:pt idx="4">
                  <c:v>5631642.1083215987</c:v>
                </c:pt>
                <c:pt idx="5">
                  <c:v>5668921.0003236812</c:v>
                </c:pt>
                <c:pt idx="6">
                  <c:v>5847764.8294818066</c:v>
                </c:pt>
                <c:pt idx="7">
                  <c:v>6082764.8294818066</c:v>
                </c:pt>
                <c:pt idx="8">
                  <c:v>5847764.8294818066</c:v>
                </c:pt>
                <c:pt idx="9">
                  <c:v>6082764.8294818066</c:v>
                </c:pt>
              </c:numCache>
            </c:numRef>
          </c:val>
        </c:ser>
        <c:dLbls>
          <c:showLegendKey val="0"/>
          <c:showVal val="0"/>
          <c:showCatName val="0"/>
          <c:showSerName val="0"/>
          <c:showPercent val="0"/>
          <c:showBubbleSize val="0"/>
        </c:dLbls>
        <c:gapWidth val="150"/>
        <c:shape val="box"/>
        <c:axId val="170464768"/>
        <c:axId val="170466304"/>
        <c:axId val="0"/>
      </c:bar3DChart>
      <c:catAx>
        <c:axId val="1704647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66304"/>
        <c:crosses val="autoZero"/>
        <c:auto val="1"/>
        <c:lblAlgn val="ctr"/>
        <c:lblOffset val="100"/>
        <c:noMultiLvlLbl val="0"/>
      </c:catAx>
      <c:valAx>
        <c:axId val="170466304"/>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64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UTILIDAD</a:t>
            </a:r>
            <a:r>
              <a:rPr lang="es-CO" baseline="0"/>
              <a:t> OPERACIONAL </a:t>
            </a:r>
            <a:endParaRPr lang="es-CO"/>
          </a:p>
        </c:rich>
      </c:tx>
      <c:layout/>
      <c:overlay val="0"/>
      <c:spPr>
        <a:noFill/>
        <a:ln>
          <a:noFill/>
        </a:ln>
        <a:effectLst/>
      </c:spPr>
    </c:title>
    <c:autoTitleDeleted val="0"/>
    <c:plotArea>
      <c:layout/>
      <c:lineChart>
        <c:grouping val="standard"/>
        <c:varyColors val="0"/>
        <c:ser>
          <c:idx val="0"/>
          <c:order val="0"/>
          <c:tx>
            <c:strRef>
              <c:f>'Resultados Con Riego '!$B$5</c:f>
              <c:strCache>
                <c:ptCount val="1"/>
                <c:pt idx="0">
                  <c:v>Ingresos</c:v>
                </c:pt>
              </c:strCache>
            </c:strRef>
          </c:tx>
          <c:spPr>
            <a:ln w="28575" cap="rnd">
              <a:solidFill>
                <a:srgbClr val="00B050"/>
              </a:solidFill>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'!$C$5:$L$5</c:f>
              <c:numCache>
                <c:formatCode>_-"$"* #,##0_-;\-"$"* #,##0_-;_-"$"* "-"??_-;_-@_-</c:formatCode>
                <c:ptCount val="10"/>
                <c:pt idx="0">
                  <c:v>0</c:v>
                </c:pt>
                <c:pt idx="1">
                  <c:v>0</c:v>
                </c:pt>
                <c:pt idx="2">
                  <c:v>3200000</c:v>
                </c:pt>
                <c:pt idx="3">
                  <c:v>5120000</c:v>
                </c:pt>
                <c:pt idx="4">
                  <c:v>8320000</c:v>
                </c:pt>
                <c:pt idx="5">
                  <c:v>10240000</c:v>
                </c:pt>
                <c:pt idx="6">
                  <c:v>12800000</c:v>
                </c:pt>
                <c:pt idx="7">
                  <c:v>12800000</c:v>
                </c:pt>
                <c:pt idx="8">
                  <c:v>12800000</c:v>
                </c:pt>
                <c:pt idx="9">
                  <c:v>12800000</c:v>
                </c:pt>
              </c:numCache>
            </c:numRef>
          </c:val>
          <c:smooth val="0"/>
        </c:ser>
        <c:ser>
          <c:idx val="1"/>
          <c:order val="1"/>
          <c:tx>
            <c:strRef>
              <c:f>'Resultados Con Riego '!$B$6</c:f>
              <c:strCache>
                <c:ptCount val="1"/>
                <c:pt idx="0">
                  <c:v>Costos:</c:v>
                </c:pt>
              </c:strCache>
            </c:strRef>
          </c:tx>
          <c:spPr>
            <a:ln w="28575" cap="rnd">
              <a:solidFill>
                <a:schemeClr val="accent2"/>
              </a:solidFill>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'!$C$6:$L$6</c:f>
              <c:numCache>
                <c:formatCode>_-"$"* #,##0_-;\-"$"* #,##0_-;_-"$"* "-"??_-;_-@_-</c:formatCode>
                <c:ptCount val="10"/>
                <c:pt idx="0">
                  <c:v>17553100</c:v>
                </c:pt>
                <c:pt idx="1">
                  <c:v>5155810</c:v>
                </c:pt>
                <c:pt idx="2">
                  <c:v>5292529.0857259743</c:v>
                </c:pt>
                <c:pt idx="3">
                  <c:v>5963778.3392280126</c:v>
                </c:pt>
                <c:pt idx="4">
                  <c:v>5631642.1083215987</c:v>
                </c:pt>
                <c:pt idx="5">
                  <c:v>5668921.0003236812</c:v>
                </c:pt>
                <c:pt idx="6">
                  <c:v>5847764.8294818066</c:v>
                </c:pt>
                <c:pt idx="7">
                  <c:v>6082764.8294818066</c:v>
                </c:pt>
                <c:pt idx="8">
                  <c:v>5847764.8294818066</c:v>
                </c:pt>
                <c:pt idx="9">
                  <c:v>6082764.8294818066</c:v>
                </c:pt>
              </c:numCache>
            </c:numRef>
          </c:val>
          <c:smooth val="0"/>
        </c:ser>
        <c:ser>
          <c:idx val="2"/>
          <c:order val="2"/>
          <c:tx>
            <c:strRef>
              <c:f>'Resultados Con Riego '!$B$10</c:f>
              <c:strCache>
                <c:ptCount val="1"/>
                <c:pt idx="0">
                  <c:v>Utilidad Operacional Antes de Impuestos</c:v>
                </c:pt>
              </c:strCache>
            </c:strRef>
          </c:tx>
          <c:spPr>
            <a:ln w="28575" cap="rnd">
              <a:solidFill>
                <a:srgbClr val="0070C0"/>
              </a:solidFill>
              <a:prstDash val="sysDash"/>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'!$C$10:$L$10</c:f>
              <c:numCache>
                <c:formatCode>_-"$"* #,##0_-;\-"$"* #,##0_-;_-"$"* "-"??_-;_-@_-</c:formatCode>
                <c:ptCount val="10"/>
                <c:pt idx="1">
                  <c:v>-5155810</c:v>
                </c:pt>
                <c:pt idx="2">
                  <c:v>-2092529.0857259743</c:v>
                </c:pt>
                <c:pt idx="3">
                  <c:v>-843778.3392280126</c:v>
                </c:pt>
                <c:pt idx="4">
                  <c:v>2688357.8916784013</c:v>
                </c:pt>
                <c:pt idx="5">
                  <c:v>4571078.9996763188</c:v>
                </c:pt>
                <c:pt idx="6">
                  <c:v>6952235.1705181934</c:v>
                </c:pt>
                <c:pt idx="7">
                  <c:v>6717235.1705181934</c:v>
                </c:pt>
                <c:pt idx="8">
                  <c:v>6952235.1705181934</c:v>
                </c:pt>
                <c:pt idx="9">
                  <c:v>6717235.1705181934</c:v>
                </c:pt>
              </c:numCache>
            </c:numRef>
          </c:val>
          <c:smooth val="0"/>
        </c:ser>
        <c:dLbls>
          <c:showLegendKey val="0"/>
          <c:showVal val="0"/>
          <c:showCatName val="0"/>
          <c:showSerName val="0"/>
          <c:showPercent val="0"/>
          <c:showBubbleSize val="0"/>
        </c:dLbls>
        <c:marker val="1"/>
        <c:smooth val="0"/>
        <c:axId val="170488576"/>
        <c:axId val="170490112"/>
      </c:lineChart>
      <c:catAx>
        <c:axId val="17048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90112"/>
        <c:crosses val="autoZero"/>
        <c:auto val="1"/>
        <c:lblAlgn val="ctr"/>
        <c:lblOffset val="100"/>
        <c:noMultiLvlLbl val="0"/>
      </c:catAx>
      <c:valAx>
        <c:axId val="170490112"/>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8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FLUJO</a:t>
            </a:r>
            <a:r>
              <a:rPr lang="es-CO" baseline="0"/>
              <a:t> DE CAJA </a:t>
            </a:r>
            <a:endParaRPr lang="es-CO"/>
          </a:p>
        </c:rich>
      </c:tx>
      <c:overlay val="0"/>
      <c:spPr>
        <a:noFill/>
        <a:ln>
          <a:noFill/>
        </a:ln>
        <a:effectLst/>
      </c:spPr>
    </c:title>
    <c:autoTitleDeleted val="0"/>
    <c:plotArea>
      <c:layout>
        <c:manualLayout>
          <c:layoutTarget val="inner"/>
          <c:xMode val="edge"/>
          <c:yMode val="edge"/>
          <c:x val="0.17181422421158735"/>
          <c:y val="0.14355860377180926"/>
          <c:w val="0.75868870578099779"/>
          <c:h val="0.81004276387442009"/>
        </c:manualLayout>
      </c:layout>
      <c:barChart>
        <c:barDir val="col"/>
        <c:grouping val="clustered"/>
        <c:varyColors val="0"/>
        <c:ser>
          <c:idx val="0"/>
          <c:order val="0"/>
          <c:tx>
            <c:strRef>
              <c:f>'Resultados Sin Riego'!$B$15</c:f>
              <c:strCache>
                <c:ptCount val="1"/>
                <c:pt idx="0">
                  <c:v>Flujo de caja</c:v>
                </c:pt>
              </c:strCache>
            </c:strRef>
          </c:tx>
          <c:spPr>
            <a:solidFill>
              <a:schemeClr val="tx2">
                <a:lumMod val="60000"/>
                <a:lumOff val="40000"/>
              </a:schemeClr>
            </a:solidFill>
            <a:ln>
              <a:solidFill>
                <a:schemeClr val="bg1">
                  <a:lumMod val="65000"/>
                </a:schemeClr>
              </a:solidFill>
            </a:ln>
            <a:effectLst/>
          </c:spPr>
          <c:invertIfNegative val="0"/>
          <c:val>
            <c:numRef>
              <c:f>'Resultados Sin Riego'!$C$15:$AA$15</c:f>
              <c:numCache>
                <c:formatCode>_-"$"* #,##0_-;\-"$"* #,##0_-;_-"$"* "-"??_-;_-@_-</c:formatCode>
                <c:ptCount val="25"/>
                <c:pt idx="0">
                  <c:v>-10053100</c:v>
                </c:pt>
                <c:pt idx="1">
                  <c:v>-4705810</c:v>
                </c:pt>
                <c:pt idx="2">
                  <c:v>-2457484.2792235985</c:v>
                </c:pt>
                <c:pt idx="3">
                  <c:v>-1713746.5392975342</c:v>
                </c:pt>
                <c:pt idx="4">
                  <c:v>969566.6294668857</c:v>
                </c:pt>
                <c:pt idx="5">
                  <c:v>2340359.2377007203</c:v>
                </c:pt>
                <c:pt idx="6">
                  <c:v>4036829.8006971497</c:v>
                </c:pt>
                <c:pt idx="7">
                  <c:v>3801829.8006971497</c:v>
                </c:pt>
                <c:pt idx="8">
                  <c:v>4036829.8006971497</c:v>
                </c:pt>
                <c:pt idx="9">
                  <c:v>3801829.8006971497</c:v>
                </c:pt>
                <c:pt idx="10">
                  <c:v>4036829.8006971497</c:v>
                </c:pt>
                <c:pt idx="11">
                  <c:v>3801829.8006971497</c:v>
                </c:pt>
                <c:pt idx="12">
                  <c:v>4036829.8006971497</c:v>
                </c:pt>
                <c:pt idx="13">
                  <c:v>3801829.8006971497</c:v>
                </c:pt>
                <c:pt idx="14">
                  <c:v>4036829.8006971497</c:v>
                </c:pt>
                <c:pt idx="15">
                  <c:v>3801829.8006971497</c:v>
                </c:pt>
                <c:pt idx="16">
                  <c:v>4036829.8006971497</c:v>
                </c:pt>
                <c:pt idx="17">
                  <c:v>3801829.8006971497</c:v>
                </c:pt>
                <c:pt idx="18">
                  <c:v>4036829.8006971497</c:v>
                </c:pt>
                <c:pt idx="19">
                  <c:v>3801829.8006971497</c:v>
                </c:pt>
                <c:pt idx="20">
                  <c:v>4036829.8006971497</c:v>
                </c:pt>
                <c:pt idx="21">
                  <c:v>3801829.8006971497</c:v>
                </c:pt>
                <c:pt idx="22">
                  <c:v>4036829.8006971497</c:v>
                </c:pt>
                <c:pt idx="23">
                  <c:v>3801829.8006971497</c:v>
                </c:pt>
                <c:pt idx="24">
                  <c:v>4036829.8006971497</c:v>
                </c:pt>
              </c:numCache>
            </c:numRef>
          </c:val>
        </c:ser>
        <c:dLbls>
          <c:showLegendKey val="0"/>
          <c:showVal val="0"/>
          <c:showCatName val="0"/>
          <c:showSerName val="0"/>
          <c:showPercent val="0"/>
          <c:showBubbleSize val="0"/>
        </c:dLbls>
        <c:gapWidth val="150"/>
        <c:axId val="236766720"/>
        <c:axId val="236768256"/>
      </c:barChart>
      <c:catAx>
        <c:axId val="23676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CO"/>
          </a:p>
        </c:txPr>
        <c:crossAx val="236768256"/>
        <c:crosses val="autoZero"/>
        <c:auto val="1"/>
        <c:lblAlgn val="ctr"/>
        <c:lblOffset val="100"/>
        <c:noMultiLvlLbl val="0"/>
      </c:catAx>
      <c:valAx>
        <c:axId val="236768256"/>
        <c:scaling>
          <c:orientation val="minMax"/>
        </c:scaling>
        <c:delete val="0"/>
        <c:axPos val="l"/>
        <c:numFmt formatCode="_-&quot;$&quot;* #,##0_-;\-&quot;$&quot;* #,##0_-;_-&quot;$&quot;* &quot;-&quot;??_-;_-@_-"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CO"/>
          </a:p>
        </c:txPr>
        <c:crossAx val="236766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VS COSTOS</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Sin Riego'!$B$5</c:f>
              <c:strCache>
                <c:ptCount val="1"/>
                <c:pt idx="0">
                  <c:v>Ingresos</c:v>
                </c:pt>
              </c:strCache>
            </c:strRef>
          </c:tx>
          <c:spPr>
            <a:solidFill>
              <a:srgbClr val="00B050"/>
            </a:solidFill>
            <a:ln>
              <a:noFill/>
            </a:ln>
            <a:effectLst/>
            <a:sp3d/>
          </c:spPr>
          <c:invertIfNegative val="0"/>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Riego'!$C$5:$L$5</c:f>
              <c:numCache>
                <c:formatCode>_-"$"* #,##0_-;\-"$"* #,##0_-;_-"$"* "-"??_-;_-@_-</c:formatCode>
                <c:ptCount val="10"/>
                <c:pt idx="0">
                  <c:v>0</c:v>
                </c:pt>
                <c:pt idx="1">
                  <c:v>0</c:v>
                </c:pt>
                <c:pt idx="2">
                  <c:v>2240000</c:v>
                </c:pt>
                <c:pt idx="3">
                  <c:v>3584000</c:v>
                </c:pt>
                <c:pt idx="4">
                  <c:v>5824000</c:v>
                </c:pt>
                <c:pt idx="5">
                  <c:v>7168000</c:v>
                </c:pt>
                <c:pt idx="6">
                  <c:v>8960000</c:v>
                </c:pt>
                <c:pt idx="7">
                  <c:v>8960000</c:v>
                </c:pt>
                <c:pt idx="8">
                  <c:v>8960000</c:v>
                </c:pt>
                <c:pt idx="9">
                  <c:v>8960000</c:v>
                </c:pt>
              </c:numCache>
            </c:numRef>
          </c:val>
        </c:ser>
        <c:ser>
          <c:idx val="1"/>
          <c:order val="1"/>
          <c:tx>
            <c:strRef>
              <c:f>'Resultados Sin Riego'!$B$6</c:f>
              <c:strCache>
                <c:ptCount val="1"/>
                <c:pt idx="0">
                  <c:v>Costos:</c:v>
                </c:pt>
              </c:strCache>
            </c:strRef>
          </c:tx>
          <c:spPr>
            <a:solidFill>
              <a:schemeClr val="accent2"/>
            </a:solidFill>
            <a:ln>
              <a:noFill/>
            </a:ln>
            <a:effectLst/>
            <a:sp3d/>
          </c:spPr>
          <c:invertIfNegative val="0"/>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Riego'!$C$6:$L$6</c:f>
              <c:numCache>
                <c:formatCode>_-"$"* #,##0_-;\-"$"* #,##0_-;_-"$"* "-"??_-;_-@_-</c:formatCode>
                <c:ptCount val="10"/>
                <c:pt idx="0">
                  <c:v>10053100</c:v>
                </c:pt>
                <c:pt idx="1">
                  <c:v>4705810</c:v>
                </c:pt>
                <c:pt idx="2">
                  <c:v>4697484.2792235985</c:v>
                </c:pt>
                <c:pt idx="3">
                  <c:v>5297746.5392975342</c:v>
                </c:pt>
                <c:pt idx="4">
                  <c:v>4854433.3705331143</c:v>
                </c:pt>
                <c:pt idx="5">
                  <c:v>4827640.7622992797</c:v>
                </c:pt>
                <c:pt idx="6">
                  <c:v>4923170.1993028503</c:v>
                </c:pt>
                <c:pt idx="7">
                  <c:v>5158170.1993028503</c:v>
                </c:pt>
                <c:pt idx="8">
                  <c:v>4923170.1993028503</c:v>
                </c:pt>
                <c:pt idx="9">
                  <c:v>5158170.1993028503</c:v>
                </c:pt>
              </c:numCache>
            </c:numRef>
          </c:val>
        </c:ser>
        <c:dLbls>
          <c:showLegendKey val="0"/>
          <c:showVal val="0"/>
          <c:showCatName val="0"/>
          <c:showSerName val="0"/>
          <c:showPercent val="0"/>
          <c:showBubbleSize val="0"/>
        </c:dLbls>
        <c:gapWidth val="150"/>
        <c:shape val="box"/>
        <c:axId val="237019136"/>
        <c:axId val="237020672"/>
        <c:axId val="0"/>
      </c:bar3DChart>
      <c:catAx>
        <c:axId val="237019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7020672"/>
        <c:crosses val="autoZero"/>
        <c:auto val="1"/>
        <c:lblAlgn val="ctr"/>
        <c:lblOffset val="100"/>
        <c:noMultiLvlLbl val="0"/>
      </c:catAx>
      <c:valAx>
        <c:axId val="237020672"/>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70191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UTILIDAD</a:t>
            </a:r>
            <a:r>
              <a:rPr lang="es-CO" baseline="0"/>
              <a:t> OPERACIONAL </a:t>
            </a:r>
            <a:endParaRPr lang="es-CO"/>
          </a:p>
        </c:rich>
      </c:tx>
      <c:layout/>
      <c:overlay val="0"/>
      <c:spPr>
        <a:noFill/>
        <a:ln>
          <a:noFill/>
        </a:ln>
        <a:effectLst/>
      </c:spPr>
    </c:title>
    <c:autoTitleDeleted val="0"/>
    <c:plotArea>
      <c:layout/>
      <c:lineChart>
        <c:grouping val="standard"/>
        <c:varyColors val="0"/>
        <c:ser>
          <c:idx val="0"/>
          <c:order val="0"/>
          <c:tx>
            <c:strRef>
              <c:f>'Resultados Sin Riego'!$B$5</c:f>
              <c:strCache>
                <c:ptCount val="1"/>
                <c:pt idx="0">
                  <c:v>Ingresos</c:v>
                </c:pt>
              </c:strCache>
            </c:strRef>
          </c:tx>
          <c:spPr>
            <a:ln w="28575" cap="rnd">
              <a:solidFill>
                <a:srgbClr val="00B050"/>
              </a:solidFill>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Riego'!$C$5:$L$5</c:f>
              <c:numCache>
                <c:formatCode>_-"$"* #,##0_-;\-"$"* #,##0_-;_-"$"* "-"??_-;_-@_-</c:formatCode>
                <c:ptCount val="10"/>
                <c:pt idx="0">
                  <c:v>0</c:v>
                </c:pt>
                <c:pt idx="1">
                  <c:v>0</c:v>
                </c:pt>
                <c:pt idx="2">
                  <c:v>2240000</c:v>
                </c:pt>
                <c:pt idx="3">
                  <c:v>3584000</c:v>
                </c:pt>
                <c:pt idx="4">
                  <c:v>5824000</c:v>
                </c:pt>
                <c:pt idx="5">
                  <c:v>7168000</c:v>
                </c:pt>
                <c:pt idx="6">
                  <c:v>8960000</c:v>
                </c:pt>
                <c:pt idx="7">
                  <c:v>8960000</c:v>
                </c:pt>
                <c:pt idx="8">
                  <c:v>8960000</c:v>
                </c:pt>
                <c:pt idx="9">
                  <c:v>8960000</c:v>
                </c:pt>
              </c:numCache>
            </c:numRef>
          </c:val>
          <c:smooth val="0"/>
        </c:ser>
        <c:ser>
          <c:idx val="1"/>
          <c:order val="1"/>
          <c:tx>
            <c:strRef>
              <c:f>'Resultados Sin Riego'!$B$6</c:f>
              <c:strCache>
                <c:ptCount val="1"/>
                <c:pt idx="0">
                  <c:v>Costos:</c:v>
                </c:pt>
              </c:strCache>
            </c:strRef>
          </c:tx>
          <c:spPr>
            <a:ln w="28575" cap="rnd">
              <a:solidFill>
                <a:schemeClr val="accent2"/>
              </a:solidFill>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Riego'!$C$6:$L$6</c:f>
              <c:numCache>
                <c:formatCode>_-"$"* #,##0_-;\-"$"* #,##0_-;_-"$"* "-"??_-;_-@_-</c:formatCode>
                <c:ptCount val="10"/>
                <c:pt idx="0">
                  <c:v>10053100</c:v>
                </c:pt>
                <c:pt idx="1">
                  <c:v>4705810</c:v>
                </c:pt>
                <c:pt idx="2">
                  <c:v>4697484.2792235985</c:v>
                </c:pt>
                <c:pt idx="3">
                  <c:v>5297746.5392975342</c:v>
                </c:pt>
                <c:pt idx="4">
                  <c:v>4854433.3705331143</c:v>
                </c:pt>
                <c:pt idx="5">
                  <c:v>4827640.7622992797</c:v>
                </c:pt>
                <c:pt idx="6">
                  <c:v>4923170.1993028503</c:v>
                </c:pt>
                <c:pt idx="7">
                  <c:v>5158170.1993028503</c:v>
                </c:pt>
                <c:pt idx="8">
                  <c:v>4923170.1993028503</c:v>
                </c:pt>
                <c:pt idx="9">
                  <c:v>5158170.1993028503</c:v>
                </c:pt>
              </c:numCache>
            </c:numRef>
          </c:val>
          <c:smooth val="0"/>
        </c:ser>
        <c:ser>
          <c:idx val="2"/>
          <c:order val="2"/>
          <c:tx>
            <c:strRef>
              <c:f>'Resultados Sin Riego'!$B$10</c:f>
              <c:strCache>
                <c:ptCount val="1"/>
                <c:pt idx="0">
                  <c:v>Utilidad Operacional Antes de Impuestos</c:v>
                </c:pt>
              </c:strCache>
            </c:strRef>
          </c:tx>
          <c:spPr>
            <a:ln w="28575" cap="rnd">
              <a:solidFill>
                <a:srgbClr val="0070C0"/>
              </a:solidFill>
              <a:prstDash val="sysDash"/>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Riego'!$C$10:$L$10</c:f>
              <c:numCache>
                <c:formatCode>_-"$"* #,##0_-;\-"$"* #,##0_-;_-"$"* "-"??_-;_-@_-</c:formatCode>
                <c:ptCount val="10"/>
                <c:pt idx="1">
                  <c:v>-4705810</c:v>
                </c:pt>
                <c:pt idx="2">
                  <c:v>-2457484.2792235985</c:v>
                </c:pt>
                <c:pt idx="3">
                  <c:v>-1713746.5392975342</c:v>
                </c:pt>
                <c:pt idx="4">
                  <c:v>969566.6294668857</c:v>
                </c:pt>
                <c:pt idx="5">
                  <c:v>2340359.2377007203</c:v>
                </c:pt>
                <c:pt idx="6">
                  <c:v>4036829.8006971497</c:v>
                </c:pt>
                <c:pt idx="7">
                  <c:v>3801829.8006971497</c:v>
                </c:pt>
                <c:pt idx="8">
                  <c:v>4036829.8006971497</c:v>
                </c:pt>
                <c:pt idx="9">
                  <c:v>3801829.8006971497</c:v>
                </c:pt>
              </c:numCache>
            </c:numRef>
          </c:val>
          <c:smooth val="0"/>
        </c:ser>
        <c:dLbls>
          <c:showLegendKey val="0"/>
          <c:showVal val="0"/>
          <c:showCatName val="0"/>
          <c:showSerName val="0"/>
          <c:showPercent val="0"/>
          <c:showBubbleSize val="0"/>
        </c:dLbls>
        <c:marker val="1"/>
        <c:smooth val="0"/>
        <c:axId val="252558336"/>
        <c:axId val="252560128"/>
      </c:lineChart>
      <c:catAx>
        <c:axId val="25255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2560128"/>
        <c:crosses val="autoZero"/>
        <c:auto val="1"/>
        <c:lblAlgn val="ctr"/>
        <c:lblOffset val="100"/>
        <c:noMultiLvlLbl val="0"/>
      </c:catAx>
      <c:valAx>
        <c:axId val="252560128"/>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25583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547688</xdr:colOff>
      <xdr:row>3</xdr:row>
      <xdr:rowOff>107156</xdr:rowOff>
    </xdr:from>
    <xdr:to>
      <xdr:col>19</xdr:col>
      <xdr:colOff>23812</xdr:colOff>
      <xdr:row>17</xdr:row>
      <xdr:rowOff>154781</xdr:rowOff>
    </xdr:to>
    <xdr:sp macro="" textlink="">
      <xdr:nvSpPr>
        <xdr:cNvPr id="2" name="1 CuadroTexto"/>
        <xdr:cNvSpPr txBox="1"/>
      </xdr:nvSpPr>
      <xdr:spPr>
        <a:xfrm>
          <a:off x="547688" y="726281"/>
          <a:ext cx="14501812"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Compañía Nacional de Chocolates S. A. S. (en adelante, “CNCh”) declara que mediante el presente sitio  no ofrece asesoramiento financiero o técnico, ni ningún otro tipo de asesoramiento, independientemente de la naturaleza del mismo. Los datos que constan en este sitio le son suministrados exclusivamente a título informativo, y el acceso a los mismos no implica el pago de contraprestación alguna. Toda decisión que tome basada en dichos datos, deberá estar sujeta a una evaluación personalizada en función de su situación personal, de sus objetivos, del nivel de riesgo que acepta </a:t>
          </a:r>
          <a:r>
            <a:rPr lang="es-CO" sz="1400" baseline="0"/>
            <a:t> </a:t>
          </a:r>
          <a:r>
            <a:rPr lang="es-CO" sz="1400"/>
            <a:t>y de sus intereses y necesidades.</a:t>
          </a:r>
        </a:p>
        <a:p>
          <a:r>
            <a:rPr lang="es-CO" sz="1400"/>
            <a:t>CNCh procurará que los datos y la información que constan en este sitio sean apropiados y los más actuales, valiéndose de fuentes fidedignas. Asimismo, CNCh no puede garantizar y no garantiza la exactitud, la validez, la pertinencia, la oportunidad y la exhaustividad de dichos datos. CNCh no asume responsabilidad en cuanto a dichos datos e informaciones, ni por los daños eventuales en los que pueda incurrir a raíz de su visita a este sitio, salvo en caso de dolo o falta grave en su caso. </a:t>
          </a:r>
        </a:p>
        <a:p>
          <a:r>
            <a:rPr lang="es-CO" sz="1400"/>
            <a:t>Todos los derechos intelectuales relativos al sitio, a su contenido, a sus datos y a la forma, así como a la información, a las marcas, logos e imágenes que constan, pertenecen a CNCh y/o a otra u otras sociedades del Grupo Empresarial Nutresa y/o a terceros que han otorgado una licencia o cualquier otro derecho a las sociedades previamente mencionadas. En consecuencia, está prohibido reproducir, divulgar, comercializar o utilizar todo o parte del sitio y de la documentación que en él se encuentre, de cualquier forma conocida o por conocerse. </a:t>
          </a:r>
        </a:p>
        <a:p>
          <a:r>
            <a:rPr lang="es-CO" sz="1400"/>
            <a:t>Salvo en el caso de una oferta comercial o de otro servicio o contrato presentado claramente como tal, ningún elemento de este sitio constituirá una oferta ni la entrega de ningún servicio. </a:t>
          </a:r>
        </a:p>
      </xdr:txBody>
    </xdr:sp>
    <xdr:clientData/>
  </xdr:twoCellAnchor>
  <xdr:twoCellAnchor>
    <xdr:from>
      <xdr:col>4</xdr:col>
      <xdr:colOff>23813</xdr:colOff>
      <xdr:row>21</xdr:row>
      <xdr:rowOff>71435</xdr:rowOff>
    </xdr:from>
    <xdr:to>
      <xdr:col>14</xdr:col>
      <xdr:colOff>0</xdr:colOff>
      <xdr:row>47</xdr:row>
      <xdr:rowOff>47624</xdr:rowOff>
    </xdr:to>
    <xdr:sp macro="" textlink="">
      <xdr:nvSpPr>
        <xdr:cNvPr id="3" name="2 CuadroTexto"/>
        <xdr:cNvSpPr txBox="1"/>
      </xdr:nvSpPr>
      <xdr:spPr>
        <a:xfrm>
          <a:off x="3619501" y="4167185"/>
          <a:ext cx="7596187" cy="4929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aseline="0"/>
            <a:t>1. El presente archivo es un instrumento  que permite simular los costos de establecimiento y sostenimiento para 1 hectárea de cacao, así como su utilidad, TIR y VPN durante un rango de tiempo determinado. Esta compuesto por 3 hojas: Ingreso de datos, Flujo de Caja, Resultados.</a:t>
          </a:r>
        </a:p>
        <a:p>
          <a:endParaRPr lang="es-CO" sz="1400" baseline="0"/>
        </a:p>
        <a:p>
          <a:r>
            <a:rPr lang="es-CO" sz="1400" baseline="0"/>
            <a:t>2. Para el uso del  archivo y simulación  de costos, solo es necesario ingresar los supuestos  (Datos) en la hoja "Ingreso de datos"  modificando únicamente las celdas de </a:t>
          </a:r>
          <a:r>
            <a:rPr lang="es-CO" sz="1400" b="1" baseline="0">
              <a:solidFill>
                <a:schemeClr val="accent1">
                  <a:lumMod val="75000"/>
                </a:schemeClr>
              </a:solidFill>
            </a:rPr>
            <a:t>color azul</a:t>
          </a:r>
          <a:r>
            <a:rPr lang="es-CO" sz="1400" baseline="0"/>
            <a:t>.  </a:t>
          </a:r>
        </a:p>
        <a:p>
          <a:endParaRPr lang="es-CO" sz="1400" baseline="0"/>
        </a:p>
        <a:p>
          <a:r>
            <a:rPr lang="es-CO" sz="1400" baseline="0"/>
            <a:t>3. No  se deben modificar valores  en las demás hojas, estos se modifican automáticamente  de acuerdo con los datos ingresados en la hoja "ingreso de datos"</a:t>
          </a:r>
        </a:p>
        <a:p>
          <a:endParaRPr lang="es-CO" sz="1400" baseline="0"/>
        </a:p>
        <a:p>
          <a:r>
            <a:rPr lang="es-CO" sz="1400" baseline="0">
              <a:solidFill>
                <a:schemeClr val="dk1"/>
              </a:solidFill>
              <a:latin typeface="+mn-lt"/>
              <a:ea typeface="+mn-ea"/>
              <a:cs typeface="+mn-cs"/>
            </a:rPr>
            <a:t>4. los siguientes  son los supuestos con los que se encuentra modelado  el archivo,</a:t>
          </a:r>
          <a:endParaRPr lang="es-ES" sz="1400" baseline="0">
            <a:solidFill>
              <a:schemeClr val="dk1"/>
            </a:solidFill>
            <a:latin typeface="+mn-lt"/>
            <a:ea typeface="+mn-ea"/>
            <a:cs typeface="+mn-cs"/>
          </a:endParaRPr>
        </a:p>
        <a:p>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-Productividad: 2000 kg/ha, a partir del año 8</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-Precios/kg:  $6400</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-Valor del jornal: $42.500</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-Densidad de siembra: 1111 plantas/ hectárea</a:t>
          </a:r>
        </a:p>
        <a:p>
          <a:r>
            <a:rPr lang="es-CO" sz="1400" baseline="0">
              <a:solidFill>
                <a:schemeClr val="dk1"/>
              </a:solidFill>
              <a:latin typeface="+mn-lt"/>
              <a:ea typeface="+mn-ea"/>
              <a:cs typeface="+mn-cs"/>
            </a:rPr>
            <a:t>- Inversión en sistema de riego: $7.500.000 Ha</a:t>
          </a:r>
        </a:p>
        <a:p>
          <a:endParaRPr lang="es-CO" sz="1400" baseline="0">
            <a:solidFill>
              <a:schemeClr val="dk1"/>
            </a:solidFill>
            <a:latin typeface="+mn-lt"/>
            <a:ea typeface="+mn-ea"/>
            <a:cs typeface="+mn-cs"/>
          </a:endParaRPr>
        </a:p>
        <a:p>
          <a:r>
            <a:rPr lang="es-CO" sz="1400" baseline="0">
              <a:solidFill>
                <a:schemeClr val="dk1"/>
              </a:solidFill>
              <a:latin typeface="+mn-lt"/>
              <a:ea typeface="+mn-ea"/>
              <a:cs typeface="+mn-cs"/>
            </a:rPr>
            <a:t>Fuente: Informacion interna Compañia Nacional de Chocolates S.A.S</a:t>
          </a:r>
        </a:p>
        <a:p>
          <a:endParaRPr lang="es-CO" sz="1400" baseline="0">
            <a:solidFill>
              <a:schemeClr val="dk1"/>
            </a:solidFill>
            <a:latin typeface="+mn-lt"/>
            <a:ea typeface="+mn-ea"/>
            <a:cs typeface="+mn-cs"/>
          </a:endParaRPr>
        </a:p>
        <a:p>
          <a:r>
            <a:rPr lang="es-CO" sz="1400" baseline="0">
              <a:solidFill>
                <a:schemeClr val="dk1"/>
              </a:solidFill>
              <a:latin typeface="+mn-lt"/>
              <a:ea typeface="+mn-ea"/>
              <a:cs typeface="+mn-cs"/>
            </a:rPr>
            <a:t>5. Para recibir soporte  técnico  sobre el uso y configuración del archivo, escriba al siguiente correo:</a:t>
          </a:r>
          <a:endParaRPr lang="es-ES" sz="1400" baseline="0">
            <a:solidFill>
              <a:schemeClr val="dk1"/>
            </a:solidFill>
            <a:latin typeface="+mn-lt"/>
            <a:ea typeface="+mn-ea"/>
            <a:cs typeface="+mn-cs"/>
          </a:endParaRPr>
        </a:p>
        <a:p>
          <a:r>
            <a:rPr lang="es-CO" sz="1400" u="sng">
              <a:solidFill>
                <a:schemeClr val="tx1"/>
              </a:solidFill>
            </a:rPr>
            <a:t>pcomprasf@chocolates.com.co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57151</xdr:colOff>
      <xdr:row>0</xdr:row>
      <xdr:rowOff>0</xdr:rowOff>
    </xdr:from>
    <xdr:to>
      <xdr:col>19</xdr:col>
      <xdr:colOff>0</xdr:colOff>
      <xdr:row>2</xdr:row>
      <xdr:rowOff>170277</xdr:rowOff>
    </xdr:to>
    <xdr:pic>
      <xdr:nvPicPr>
        <xdr:cNvPr id="2" name="1 Imagen" descr="Logo%20Piramidal[1].jpg"/>
        <xdr:cNvPicPr>
          <a:picLocks noChangeAspect="1"/>
        </xdr:cNvPicPr>
      </xdr:nvPicPr>
      <xdr:blipFill>
        <a:blip xmlns:r="http://schemas.openxmlformats.org/officeDocument/2006/relationships" r:embed="rId1" cstate="print"/>
        <a:srcRect/>
        <a:stretch>
          <a:fillRect/>
        </a:stretch>
      </xdr:blipFill>
      <xdr:spPr bwMode="auto">
        <a:xfrm>
          <a:off x="16045544" y="0"/>
          <a:ext cx="1462313" cy="5558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1308556</xdr:colOff>
      <xdr:row>37</xdr:row>
      <xdr:rowOff>113393</xdr:rowOff>
    </xdr:from>
    <xdr:to>
      <xdr:col>9</xdr:col>
      <xdr:colOff>306161</xdr:colOff>
      <xdr:row>54</xdr:row>
      <xdr:rowOff>56697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356054</xdr:colOff>
      <xdr:row>21</xdr:row>
      <xdr:rowOff>62818</xdr:rowOff>
    </xdr:from>
    <xdr:to>
      <xdr:col>5</xdr:col>
      <xdr:colOff>635000</xdr:colOff>
      <xdr:row>37</xdr:row>
      <xdr:rowOff>45357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730250</xdr:colOff>
      <xdr:row>21</xdr:row>
      <xdr:rowOff>90713</xdr:rowOff>
    </xdr:from>
    <xdr:to>
      <xdr:col>10</xdr:col>
      <xdr:colOff>986518</xdr:colOff>
      <xdr:row>37</xdr:row>
      <xdr:rowOff>56695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1308556</xdr:colOff>
      <xdr:row>37</xdr:row>
      <xdr:rowOff>113393</xdr:rowOff>
    </xdr:from>
    <xdr:to>
      <xdr:col>9</xdr:col>
      <xdr:colOff>306161</xdr:colOff>
      <xdr:row>54</xdr:row>
      <xdr:rowOff>56697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356054</xdr:colOff>
      <xdr:row>21</xdr:row>
      <xdr:rowOff>62818</xdr:rowOff>
    </xdr:from>
    <xdr:to>
      <xdr:col>5</xdr:col>
      <xdr:colOff>635000</xdr:colOff>
      <xdr:row>37</xdr:row>
      <xdr:rowOff>45357</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730250</xdr:colOff>
      <xdr:row>21</xdr:row>
      <xdr:rowOff>90713</xdr:rowOff>
    </xdr:from>
    <xdr:to>
      <xdr:col>10</xdr:col>
      <xdr:colOff>986518</xdr:colOff>
      <xdr:row>37</xdr:row>
      <xdr:rowOff>56695</xdr:rowOff>
    </xdr:to>
    <xdr:graphicFrame macro="">
      <xdr:nvGraphicFramePr>
        <xdr:cNvPr id="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Costo%20por%20Servir/Modelo%20Evaluaci&#243;n%20Financiera%20Mayo%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adores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21"/>
  <sheetViews>
    <sheetView showGridLines="0" zoomScale="80" zoomScaleNormal="80" workbookViewId="0">
      <selection activeCell="B50" sqref="B50"/>
    </sheetView>
  </sheetViews>
  <sheetFormatPr baseColWidth="10" defaultRowHeight="15" x14ac:dyDescent="0.25"/>
  <cols>
    <col min="1" max="1" width="8.7109375" customWidth="1"/>
    <col min="2" max="2" width="22.28515625" customWidth="1"/>
  </cols>
  <sheetData>
    <row r="3" spans="2:19" ht="18.75" x14ac:dyDescent="0.3">
      <c r="B3" s="154" t="s">
        <v>152</v>
      </c>
      <c r="C3" s="155"/>
      <c r="D3" s="155"/>
      <c r="E3" s="155"/>
      <c r="F3" s="155"/>
      <c r="G3" s="155"/>
      <c r="H3" s="155"/>
      <c r="I3" s="155"/>
      <c r="J3" s="155"/>
      <c r="K3" s="155"/>
      <c r="L3" s="155"/>
      <c r="M3" s="155"/>
      <c r="N3" s="155"/>
      <c r="O3" s="155"/>
      <c r="P3" s="155"/>
      <c r="Q3" s="155"/>
      <c r="R3" s="155"/>
      <c r="S3" s="156"/>
    </row>
    <row r="4" spans="2:19" x14ac:dyDescent="0.25">
      <c r="B4" s="1"/>
    </row>
    <row r="21" spans="3:19" ht="18.75" x14ac:dyDescent="0.3">
      <c r="C21" s="152"/>
      <c r="D21" s="152"/>
      <c r="E21" s="157" t="s">
        <v>153</v>
      </c>
      <c r="F21" s="157"/>
      <c r="G21" s="157"/>
      <c r="H21" s="157"/>
      <c r="I21" s="157"/>
      <c r="J21" s="157"/>
      <c r="K21" s="157"/>
      <c r="L21" s="157"/>
      <c r="M21" s="157"/>
      <c r="N21" s="157"/>
      <c r="O21" s="152"/>
      <c r="P21" s="152"/>
      <c r="Q21" s="152"/>
      <c r="R21" s="152"/>
      <c r="S21" s="152"/>
    </row>
  </sheetData>
  <mergeCells count="2">
    <mergeCell ref="B3:S3"/>
    <mergeCell ref="E21:N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42"/>
  <sheetViews>
    <sheetView showGridLines="0" tabSelected="1" topLeftCell="A16" zoomScale="84" zoomScaleNormal="84" workbookViewId="0">
      <selection activeCell="D19" sqref="D19"/>
    </sheetView>
  </sheetViews>
  <sheetFormatPr baseColWidth="10" defaultRowHeight="15" x14ac:dyDescent="0.25"/>
  <cols>
    <col min="1" max="1" width="4.85546875" customWidth="1"/>
    <col min="2" max="2" width="33.85546875" customWidth="1"/>
    <col min="3" max="3" width="18.140625" customWidth="1"/>
    <col min="4" max="4" width="15.7109375" customWidth="1"/>
    <col min="5" max="5" width="3.42578125" customWidth="1"/>
    <col min="6" max="6" width="29.42578125" customWidth="1"/>
    <col min="7" max="7" width="13.42578125" customWidth="1"/>
    <col min="8" max="8" width="16.5703125" customWidth="1"/>
    <col min="9" max="9" width="4.140625" customWidth="1"/>
    <col min="10" max="10" width="30.140625" customWidth="1"/>
    <col min="11" max="11" width="11.28515625" customWidth="1"/>
    <col min="12" max="12" width="12" customWidth="1"/>
  </cols>
  <sheetData>
    <row r="1" spans="2:19" x14ac:dyDescent="0.25">
      <c r="B1" s="2" t="s">
        <v>96</v>
      </c>
    </row>
    <row r="2" spans="2:19" x14ac:dyDescent="0.25">
      <c r="B2" s="18" t="s">
        <v>139</v>
      </c>
    </row>
    <row r="3" spans="2:19" x14ac:dyDescent="0.25">
      <c r="B3" s="36"/>
    </row>
    <row r="4" spans="2:19" ht="18.75" x14ac:dyDescent="0.3">
      <c r="B4" s="159" t="s">
        <v>123</v>
      </c>
      <c r="C4" s="160"/>
      <c r="D4" s="160"/>
      <c r="E4" s="160"/>
      <c r="F4" s="160"/>
      <c r="G4" s="160"/>
      <c r="H4" s="160"/>
      <c r="I4" s="160"/>
      <c r="J4" s="160"/>
      <c r="K4" s="160"/>
      <c r="L4" s="160"/>
      <c r="M4" s="160"/>
      <c r="N4" s="160"/>
      <c r="O4" s="160"/>
      <c r="P4" s="160"/>
      <c r="Q4" s="160"/>
      <c r="R4" s="160"/>
      <c r="S4" s="161"/>
    </row>
    <row r="7" spans="2:19" x14ac:dyDescent="0.25">
      <c r="B7" s="163" t="s">
        <v>23</v>
      </c>
      <c r="C7" s="164"/>
      <c r="D7" s="165"/>
      <c r="F7" s="163" t="s">
        <v>55</v>
      </c>
      <c r="G7" s="164"/>
      <c r="H7" s="165"/>
      <c r="J7" s="166" t="s">
        <v>61</v>
      </c>
      <c r="K7" s="167"/>
      <c r="L7" s="167"/>
      <c r="M7" s="167"/>
      <c r="N7" s="167"/>
      <c r="O7" s="167"/>
      <c r="P7" s="167"/>
      <c r="Q7" s="167"/>
      <c r="R7" s="167"/>
      <c r="S7" s="168"/>
    </row>
    <row r="8" spans="2:19" x14ac:dyDescent="0.25">
      <c r="F8" s="5" t="s">
        <v>54</v>
      </c>
      <c r="G8" s="5" t="s">
        <v>38</v>
      </c>
      <c r="H8" s="5" t="s">
        <v>56</v>
      </c>
    </row>
    <row r="9" spans="2:19" x14ac:dyDescent="0.25">
      <c r="B9" s="5"/>
      <c r="C9" s="5" t="s">
        <v>38</v>
      </c>
      <c r="D9" s="5" t="s">
        <v>105</v>
      </c>
      <c r="F9" s="6" t="s">
        <v>48</v>
      </c>
      <c r="G9" s="6" t="s">
        <v>42</v>
      </c>
      <c r="H9" s="18">
        <v>21000</v>
      </c>
      <c r="J9" s="162" t="s">
        <v>118</v>
      </c>
      <c r="K9" s="158"/>
      <c r="L9" s="158"/>
      <c r="M9" s="158"/>
      <c r="N9" s="158"/>
      <c r="O9" s="158"/>
      <c r="P9" s="158"/>
      <c r="Q9" s="158"/>
      <c r="R9" s="158"/>
      <c r="S9" s="158"/>
    </row>
    <row r="10" spans="2:19" ht="15.75" x14ac:dyDescent="0.25">
      <c r="B10" s="6" t="s">
        <v>32</v>
      </c>
      <c r="C10" s="6" t="s">
        <v>107</v>
      </c>
      <c r="D10" s="18">
        <v>6400</v>
      </c>
      <c r="F10" s="6" t="s">
        <v>49</v>
      </c>
      <c r="G10" s="6" t="s">
        <v>42</v>
      </c>
      <c r="H10" s="18">
        <v>20000</v>
      </c>
      <c r="J10" s="5"/>
      <c r="K10" s="5" t="s">
        <v>38</v>
      </c>
      <c r="L10" s="5">
        <v>1</v>
      </c>
      <c r="M10" s="5">
        <v>2</v>
      </c>
      <c r="N10" s="5">
        <v>3</v>
      </c>
      <c r="O10" s="5">
        <v>4</v>
      </c>
      <c r="P10" s="5">
        <v>5</v>
      </c>
      <c r="Q10" s="5">
        <v>6</v>
      </c>
      <c r="R10" s="5">
        <v>7</v>
      </c>
      <c r="S10" s="5" t="s">
        <v>117</v>
      </c>
    </row>
    <row r="11" spans="2:19" x14ac:dyDescent="0.25">
      <c r="B11" s="6" t="s">
        <v>26</v>
      </c>
      <c r="C11" s="6" t="s">
        <v>34</v>
      </c>
      <c r="D11" s="18">
        <v>42500</v>
      </c>
      <c r="F11" s="6" t="s">
        <v>50</v>
      </c>
      <c r="G11" s="6" t="s">
        <v>42</v>
      </c>
      <c r="H11" s="18">
        <v>40000</v>
      </c>
      <c r="J11" s="6" t="s">
        <v>1</v>
      </c>
      <c r="K11" s="6" t="s">
        <v>102</v>
      </c>
      <c r="L11" s="75">
        <v>20</v>
      </c>
      <c r="M11" s="75">
        <v>0</v>
      </c>
      <c r="N11" s="75">
        <v>0</v>
      </c>
      <c r="O11" s="75">
        <v>0</v>
      </c>
      <c r="P11" s="75">
        <v>0</v>
      </c>
      <c r="Q11" s="75">
        <v>0</v>
      </c>
      <c r="R11" s="75">
        <v>0</v>
      </c>
      <c r="S11" s="75">
        <v>0</v>
      </c>
    </row>
    <row r="12" spans="2:19" x14ac:dyDescent="0.25">
      <c r="B12" s="6" t="s">
        <v>35</v>
      </c>
      <c r="C12" s="6" t="s">
        <v>36</v>
      </c>
      <c r="D12" s="18">
        <v>1111</v>
      </c>
      <c r="F12" s="6" t="s">
        <v>51</v>
      </c>
      <c r="G12" s="6" t="s">
        <v>43</v>
      </c>
      <c r="H12" s="18">
        <v>50000</v>
      </c>
      <c r="J12" s="6" t="s">
        <v>17</v>
      </c>
      <c r="K12" s="6" t="s">
        <v>102</v>
      </c>
      <c r="L12" s="75">
        <v>10</v>
      </c>
      <c r="M12" s="75">
        <v>0</v>
      </c>
      <c r="N12" s="75">
        <v>0</v>
      </c>
      <c r="O12" s="75">
        <v>0</v>
      </c>
      <c r="P12" s="75">
        <v>0</v>
      </c>
      <c r="Q12" s="75">
        <v>0</v>
      </c>
      <c r="R12" s="75">
        <v>0</v>
      </c>
      <c r="S12" s="75">
        <v>0</v>
      </c>
    </row>
    <row r="13" spans="2:19" x14ac:dyDescent="0.25">
      <c r="B13" s="6" t="s">
        <v>30</v>
      </c>
      <c r="C13" s="6" t="s">
        <v>37</v>
      </c>
      <c r="D13" s="62">
        <v>0.1</v>
      </c>
      <c r="F13" s="6" t="s">
        <v>44</v>
      </c>
      <c r="G13" s="6" t="s">
        <v>34</v>
      </c>
      <c r="H13" s="18">
        <v>610000</v>
      </c>
      <c r="J13" s="6" t="s">
        <v>2</v>
      </c>
      <c r="K13" s="6" t="s">
        <v>102</v>
      </c>
      <c r="L13" s="75">
        <v>10</v>
      </c>
      <c r="M13" s="75">
        <v>0</v>
      </c>
      <c r="N13" s="75">
        <v>0</v>
      </c>
      <c r="O13" s="75">
        <v>0</v>
      </c>
      <c r="P13" s="75">
        <v>0</v>
      </c>
      <c r="Q13" s="75">
        <v>0</v>
      </c>
      <c r="R13" s="75">
        <v>0</v>
      </c>
      <c r="S13" s="75">
        <v>0</v>
      </c>
    </row>
    <row r="14" spans="2:19" x14ac:dyDescent="0.25">
      <c r="B14" s="6" t="s">
        <v>31</v>
      </c>
      <c r="C14" s="6" t="s">
        <v>37</v>
      </c>
      <c r="D14" s="62">
        <v>0.1</v>
      </c>
      <c r="F14" s="6" t="s">
        <v>52</v>
      </c>
      <c r="G14" s="6" t="s">
        <v>45</v>
      </c>
      <c r="H14" s="18">
        <v>2500</v>
      </c>
      <c r="J14" s="6" t="s">
        <v>3</v>
      </c>
      <c r="K14" s="6" t="s">
        <v>102</v>
      </c>
      <c r="L14" s="75">
        <v>0</v>
      </c>
      <c r="M14" s="75">
        <v>0</v>
      </c>
      <c r="N14" s="75">
        <v>0</v>
      </c>
      <c r="O14" s="75">
        <v>0</v>
      </c>
      <c r="P14" s="75">
        <v>0</v>
      </c>
      <c r="Q14" s="75">
        <v>0</v>
      </c>
      <c r="R14" s="75">
        <v>0</v>
      </c>
      <c r="S14" s="75">
        <v>0</v>
      </c>
    </row>
    <row r="15" spans="2:19" x14ac:dyDescent="0.25">
      <c r="F15" s="6" t="s">
        <v>53</v>
      </c>
      <c r="G15" s="6" t="s">
        <v>42</v>
      </c>
      <c r="H15" s="18">
        <v>85000</v>
      </c>
      <c r="J15" s="6" t="s">
        <v>4</v>
      </c>
      <c r="K15" s="6" t="s">
        <v>102</v>
      </c>
      <c r="L15" s="75">
        <v>10</v>
      </c>
      <c r="M15" s="75">
        <v>1</v>
      </c>
      <c r="N15" s="75">
        <v>1</v>
      </c>
      <c r="O15" s="75">
        <v>0</v>
      </c>
      <c r="P15" s="75">
        <v>0</v>
      </c>
      <c r="Q15" s="75">
        <v>0</v>
      </c>
      <c r="R15" s="75">
        <v>0</v>
      </c>
      <c r="S15" s="75">
        <v>0</v>
      </c>
    </row>
    <row r="16" spans="2:19" x14ac:dyDescent="0.25">
      <c r="B16" s="5"/>
      <c r="C16" s="5" t="s">
        <v>38</v>
      </c>
      <c r="D16" s="5" t="s">
        <v>105</v>
      </c>
      <c r="F16" s="6" t="s">
        <v>12</v>
      </c>
      <c r="G16" s="6" t="s">
        <v>42</v>
      </c>
      <c r="H16" s="18">
        <v>80000</v>
      </c>
      <c r="J16" s="6" t="s">
        <v>5</v>
      </c>
      <c r="K16" s="6" t="s">
        <v>102</v>
      </c>
      <c r="L16" s="75">
        <v>15</v>
      </c>
      <c r="M16" s="75">
        <v>0</v>
      </c>
      <c r="N16" s="75">
        <v>0</v>
      </c>
      <c r="O16" s="75">
        <v>0</v>
      </c>
      <c r="P16" s="75">
        <v>0</v>
      </c>
      <c r="Q16" s="75">
        <v>0</v>
      </c>
      <c r="R16" s="75">
        <v>0</v>
      </c>
      <c r="S16" s="75">
        <v>0</v>
      </c>
    </row>
    <row r="17" spans="2:20" x14ac:dyDescent="0.25">
      <c r="B17" s="6" t="s">
        <v>162</v>
      </c>
      <c r="C17" s="6" t="s">
        <v>37</v>
      </c>
      <c r="D17" s="77">
        <v>0</v>
      </c>
      <c r="F17" s="6" t="s">
        <v>9</v>
      </c>
      <c r="G17" s="6" t="s">
        <v>42</v>
      </c>
      <c r="H17" s="18">
        <v>90000</v>
      </c>
    </row>
    <row r="18" spans="2:20" x14ac:dyDescent="0.25">
      <c r="B18" s="6" t="s">
        <v>20</v>
      </c>
      <c r="C18" s="6" t="s">
        <v>37</v>
      </c>
      <c r="D18" s="77">
        <v>0</v>
      </c>
      <c r="F18" s="6" t="s">
        <v>46</v>
      </c>
      <c r="G18" s="6" t="s">
        <v>42</v>
      </c>
      <c r="H18" s="18">
        <v>100000</v>
      </c>
      <c r="J18" s="162" t="s">
        <v>119</v>
      </c>
      <c r="K18" s="158"/>
      <c r="L18" s="158"/>
      <c r="M18" s="158"/>
      <c r="N18" s="158"/>
      <c r="O18" s="158"/>
      <c r="P18" s="158"/>
      <c r="Q18" s="158"/>
      <c r="R18" s="158"/>
      <c r="S18" s="158"/>
    </row>
    <row r="19" spans="2:20" ht="15.75" x14ac:dyDescent="0.25">
      <c r="B19" s="6" t="s">
        <v>28</v>
      </c>
      <c r="C19" s="6" t="s">
        <v>37</v>
      </c>
      <c r="D19" s="77">
        <v>0.10299999999999999</v>
      </c>
      <c r="F19" s="6" t="s">
        <v>10</v>
      </c>
      <c r="G19" s="6" t="s">
        <v>42</v>
      </c>
      <c r="H19" s="18">
        <v>85000</v>
      </c>
      <c r="J19" s="5"/>
      <c r="K19" s="5" t="s">
        <v>38</v>
      </c>
      <c r="L19" s="5">
        <v>1</v>
      </c>
      <c r="M19" s="5">
        <v>2</v>
      </c>
      <c r="N19" s="5">
        <v>3</v>
      </c>
      <c r="O19" s="5">
        <v>4</v>
      </c>
      <c r="P19" s="5">
        <v>5</v>
      </c>
      <c r="Q19" s="5">
        <v>6</v>
      </c>
      <c r="R19" s="5">
        <v>7</v>
      </c>
      <c r="S19" s="5" t="s">
        <v>117</v>
      </c>
    </row>
    <row r="20" spans="2:20" x14ac:dyDescent="0.25">
      <c r="F20" s="6" t="s">
        <v>39</v>
      </c>
      <c r="G20" s="6" t="s">
        <v>42</v>
      </c>
      <c r="H20" s="18">
        <v>15000</v>
      </c>
      <c r="J20" s="6" t="s">
        <v>6</v>
      </c>
      <c r="K20" s="6" t="s">
        <v>102</v>
      </c>
      <c r="L20" s="75">
        <v>4</v>
      </c>
      <c r="M20" s="75">
        <v>2</v>
      </c>
      <c r="N20" s="75">
        <v>0</v>
      </c>
      <c r="O20" s="75">
        <v>2</v>
      </c>
      <c r="P20" s="75">
        <v>0</v>
      </c>
      <c r="Q20" s="75">
        <v>2</v>
      </c>
      <c r="R20" s="75">
        <v>0</v>
      </c>
      <c r="S20" s="75">
        <v>2</v>
      </c>
    </row>
    <row r="21" spans="2:20" x14ac:dyDescent="0.25">
      <c r="B21" s="163" t="s">
        <v>18</v>
      </c>
      <c r="C21" s="164"/>
      <c r="D21" s="165"/>
      <c r="F21" s="6" t="s">
        <v>14</v>
      </c>
      <c r="G21" s="6" t="s">
        <v>43</v>
      </c>
      <c r="H21" s="18">
        <v>25000</v>
      </c>
      <c r="J21" s="6" t="s">
        <v>7</v>
      </c>
      <c r="K21" s="6" t="s">
        <v>102</v>
      </c>
      <c r="L21" s="75">
        <v>0</v>
      </c>
      <c r="M21" s="75">
        <v>1</v>
      </c>
      <c r="N21" s="75">
        <v>1</v>
      </c>
      <c r="O21" s="75">
        <v>0</v>
      </c>
      <c r="P21" s="75">
        <v>0</v>
      </c>
      <c r="Q21" s="75">
        <v>0</v>
      </c>
      <c r="R21" s="75">
        <v>0</v>
      </c>
      <c r="S21" s="75">
        <v>0</v>
      </c>
    </row>
    <row r="22" spans="2:20" x14ac:dyDescent="0.25">
      <c r="B22" s="5"/>
      <c r="C22" s="5" t="s">
        <v>38</v>
      </c>
      <c r="D22" s="5" t="s">
        <v>105</v>
      </c>
      <c r="F22" s="6" t="s">
        <v>13</v>
      </c>
      <c r="G22" s="6" t="s">
        <v>42</v>
      </c>
      <c r="H22" s="18">
        <v>30000</v>
      </c>
      <c r="J22" s="6" t="s">
        <v>11</v>
      </c>
      <c r="K22" s="6" t="s">
        <v>102</v>
      </c>
      <c r="L22" s="75">
        <v>8</v>
      </c>
      <c r="M22" s="75">
        <v>10</v>
      </c>
      <c r="N22" s="75">
        <v>5</v>
      </c>
      <c r="O22" s="75">
        <v>0</v>
      </c>
      <c r="P22" s="75">
        <v>0</v>
      </c>
      <c r="Q22" s="75">
        <v>0</v>
      </c>
      <c r="R22" s="75">
        <v>0</v>
      </c>
      <c r="S22" s="75">
        <v>0</v>
      </c>
    </row>
    <row r="23" spans="2:20" x14ac:dyDescent="0.25">
      <c r="B23" s="6" t="s">
        <v>121</v>
      </c>
      <c r="C23" s="6" t="s">
        <v>120</v>
      </c>
      <c r="D23" s="18">
        <v>7500000</v>
      </c>
      <c r="F23" s="6" t="s">
        <v>40</v>
      </c>
      <c r="G23" s="6" t="s">
        <v>42</v>
      </c>
      <c r="H23" s="18">
        <v>21000</v>
      </c>
      <c r="J23" s="6" t="s">
        <v>155</v>
      </c>
      <c r="K23" s="6" t="s">
        <v>102</v>
      </c>
      <c r="L23" s="75">
        <v>6</v>
      </c>
      <c r="M23" s="75">
        <v>6</v>
      </c>
      <c r="N23" s="75">
        <v>3</v>
      </c>
      <c r="O23" s="75">
        <v>0</v>
      </c>
      <c r="P23" s="75">
        <v>0</v>
      </c>
      <c r="Q23" s="75">
        <v>0</v>
      </c>
      <c r="R23" s="75">
        <v>0</v>
      </c>
      <c r="S23" s="75">
        <v>0</v>
      </c>
    </row>
    <row r="24" spans="2:20" x14ac:dyDescent="0.25">
      <c r="B24" s="6" t="s">
        <v>122</v>
      </c>
      <c r="C24" s="6" t="s">
        <v>120</v>
      </c>
      <c r="D24" s="18">
        <v>450000</v>
      </c>
      <c r="F24" s="6" t="s">
        <v>157</v>
      </c>
      <c r="G24" s="6" t="s">
        <v>41</v>
      </c>
      <c r="H24" s="18">
        <v>2100</v>
      </c>
      <c r="J24" s="6" t="s">
        <v>16</v>
      </c>
      <c r="K24" s="6" t="s">
        <v>102</v>
      </c>
      <c r="L24" s="75">
        <v>24</v>
      </c>
      <c r="M24" s="75">
        <v>24</v>
      </c>
      <c r="N24" s="75">
        <v>16</v>
      </c>
      <c r="O24" s="75">
        <v>8</v>
      </c>
      <c r="P24" s="75">
        <v>8</v>
      </c>
      <c r="Q24" s="75">
        <v>8</v>
      </c>
      <c r="R24" s="75">
        <v>8</v>
      </c>
      <c r="S24" s="75">
        <v>8</v>
      </c>
    </row>
    <row r="25" spans="2:20" x14ac:dyDescent="0.25">
      <c r="J25" s="6" t="s">
        <v>8</v>
      </c>
      <c r="K25" s="6" t="s">
        <v>102</v>
      </c>
      <c r="L25" s="75">
        <v>2</v>
      </c>
      <c r="M25" s="75">
        <v>3</v>
      </c>
      <c r="N25" s="75">
        <v>6</v>
      </c>
      <c r="O25" s="75">
        <v>12</v>
      </c>
      <c r="P25" s="75">
        <v>14</v>
      </c>
      <c r="Q25" s="75">
        <v>14</v>
      </c>
      <c r="R25" s="75">
        <v>14</v>
      </c>
      <c r="S25" s="75">
        <v>14</v>
      </c>
      <c r="T25" t="s">
        <v>19</v>
      </c>
    </row>
    <row r="26" spans="2:20" x14ac:dyDescent="0.25">
      <c r="B26" s="163" t="s">
        <v>172</v>
      </c>
      <c r="C26" s="164"/>
      <c r="D26" s="165"/>
      <c r="F26" s="163" t="s">
        <v>24</v>
      </c>
      <c r="G26" s="164"/>
      <c r="H26" s="165"/>
      <c r="J26" s="6" t="s">
        <v>66</v>
      </c>
      <c r="K26" s="6" t="s">
        <v>102</v>
      </c>
      <c r="L26" s="75">
        <v>3</v>
      </c>
      <c r="M26" s="75">
        <v>3</v>
      </c>
      <c r="N26" s="75">
        <v>0</v>
      </c>
      <c r="O26" s="75">
        <v>0</v>
      </c>
      <c r="P26" s="75">
        <v>0</v>
      </c>
      <c r="Q26" s="75">
        <v>0</v>
      </c>
      <c r="R26" s="75">
        <v>0</v>
      </c>
      <c r="S26" s="75">
        <v>0</v>
      </c>
    </row>
    <row r="27" spans="2:20" x14ac:dyDescent="0.25">
      <c r="B27" s="5"/>
      <c r="C27" s="5" t="s">
        <v>38</v>
      </c>
      <c r="D27" s="5" t="s">
        <v>105</v>
      </c>
      <c r="F27" s="5" t="s">
        <v>62</v>
      </c>
      <c r="G27" s="5" t="s">
        <v>38</v>
      </c>
      <c r="H27" s="5" t="s">
        <v>63</v>
      </c>
      <c r="J27" s="6" t="s">
        <v>67</v>
      </c>
      <c r="K27" s="6" t="s">
        <v>102</v>
      </c>
      <c r="L27" s="75">
        <v>3</v>
      </c>
      <c r="M27" s="75">
        <v>3</v>
      </c>
      <c r="N27" s="75">
        <v>3</v>
      </c>
      <c r="O27" s="75">
        <v>2</v>
      </c>
      <c r="P27" s="75">
        <v>2</v>
      </c>
      <c r="Q27" s="75">
        <v>2</v>
      </c>
      <c r="R27" s="75">
        <v>2</v>
      </c>
      <c r="S27" s="75">
        <v>2</v>
      </c>
    </row>
    <row r="28" spans="2:20" x14ac:dyDescent="0.25">
      <c r="B28" s="6" t="s">
        <v>154</v>
      </c>
      <c r="C28" s="6" t="s">
        <v>116</v>
      </c>
      <c r="D28" s="76">
        <v>2000</v>
      </c>
      <c r="F28" s="6" t="s">
        <v>165</v>
      </c>
      <c r="G28" s="6" t="s">
        <v>106</v>
      </c>
      <c r="H28" s="18">
        <v>350000</v>
      </c>
      <c r="J28" s="6" t="s">
        <v>0</v>
      </c>
      <c r="K28" s="6" t="s">
        <v>102</v>
      </c>
      <c r="L28" s="75">
        <v>1</v>
      </c>
      <c r="M28" s="75">
        <v>2</v>
      </c>
      <c r="N28" s="75">
        <v>4</v>
      </c>
      <c r="O28" s="75">
        <v>6</v>
      </c>
      <c r="P28" s="75">
        <v>8</v>
      </c>
      <c r="Q28" s="75">
        <v>12</v>
      </c>
      <c r="R28" s="75">
        <v>12</v>
      </c>
      <c r="S28" s="75">
        <v>12</v>
      </c>
    </row>
    <row r="29" spans="2:20" x14ac:dyDescent="0.25">
      <c r="B29" s="6" t="s">
        <v>156</v>
      </c>
      <c r="C29" s="6" t="s">
        <v>116</v>
      </c>
      <c r="D29" s="79">
        <f>D28*80/100</f>
        <v>1600</v>
      </c>
      <c r="F29" s="6" t="s">
        <v>166</v>
      </c>
      <c r="G29" s="6" t="s">
        <v>47</v>
      </c>
      <c r="H29" s="18">
        <v>1300000</v>
      </c>
    </row>
    <row r="30" spans="2:20" x14ac:dyDescent="0.25">
      <c r="B30" s="6" t="s">
        <v>158</v>
      </c>
      <c r="C30" s="6" t="s">
        <v>116</v>
      </c>
      <c r="D30" s="79">
        <f>D28*65/100</f>
        <v>1300</v>
      </c>
      <c r="F30" s="4"/>
      <c r="H30" s="4"/>
      <c r="J30" s="162" t="s">
        <v>173</v>
      </c>
      <c r="K30" s="158"/>
      <c r="L30" s="158"/>
      <c r="M30" s="158"/>
      <c r="N30" s="158"/>
      <c r="O30" s="158"/>
      <c r="P30" s="158"/>
      <c r="Q30" s="158"/>
      <c r="R30" s="158"/>
      <c r="S30" s="158"/>
    </row>
    <row r="31" spans="2:20" ht="15.75" x14ac:dyDescent="0.25">
      <c r="B31" s="6" t="s">
        <v>159</v>
      </c>
      <c r="C31" s="6" t="s">
        <v>116</v>
      </c>
      <c r="D31" s="79">
        <f>D28*40/100</f>
        <v>800</v>
      </c>
      <c r="F31" s="158" t="s">
        <v>25</v>
      </c>
      <c r="G31" s="158"/>
      <c r="H31" s="158"/>
      <c r="J31" s="5"/>
      <c r="K31" s="5" t="s">
        <v>38</v>
      </c>
      <c r="L31" s="5">
        <v>1</v>
      </c>
      <c r="M31" s="5">
        <v>2</v>
      </c>
      <c r="N31" s="5">
        <v>3</v>
      </c>
      <c r="O31" s="5">
        <v>4</v>
      </c>
      <c r="P31" s="5">
        <v>5</v>
      </c>
      <c r="Q31" s="5">
        <v>6</v>
      </c>
      <c r="R31" s="5">
        <v>7</v>
      </c>
      <c r="S31" s="5" t="s">
        <v>117</v>
      </c>
    </row>
    <row r="32" spans="2:20" x14ac:dyDescent="0.25">
      <c r="B32" s="6" t="s">
        <v>160</v>
      </c>
      <c r="C32" s="6" t="s">
        <v>116</v>
      </c>
      <c r="D32" s="79">
        <f>D28*25/100</f>
        <v>500</v>
      </c>
      <c r="F32" s="6" t="s">
        <v>135</v>
      </c>
      <c r="G32" s="6" t="s">
        <v>95</v>
      </c>
      <c r="H32" s="18">
        <v>65000</v>
      </c>
      <c r="J32" s="6" t="s">
        <v>133</v>
      </c>
      <c r="K32" s="6" t="s">
        <v>134</v>
      </c>
      <c r="L32" s="78">
        <v>0</v>
      </c>
      <c r="M32" s="78">
        <v>0</v>
      </c>
      <c r="N32" s="80">
        <f>D32</f>
        <v>500</v>
      </c>
      <c r="O32" s="80">
        <f>D31</f>
        <v>800</v>
      </c>
      <c r="P32" s="80">
        <f>D30</f>
        <v>1300</v>
      </c>
      <c r="Q32" s="80">
        <f>D29</f>
        <v>1600</v>
      </c>
      <c r="R32" s="80">
        <f>D28</f>
        <v>2000</v>
      </c>
      <c r="S32" s="80">
        <f>D28</f>
        <v>2000</v>
      </c>
    </row>
    <row r="33" spans="2:19" x14ac:dyDescent="0.25">
      <c r="B33" s="6" t="s">
        <v>161</v>
      </c>
      <c r="C33" s="6" t="s">
        <v>116</v>
      </c>
      <c r="D33" s="79">
        <f>D28*0/100</f>
        <v>0</v>
      </c>
      <c r="J33" s="6" t="s">
        <v>163</v>
      </c>
      <c r="K33" s="6" t="s">
        <v>102</v>
      </c>
      <c r="L33" s="78">
        <v>0</v>
      </c>
      <c r="M33" s="78">
        <v>0</v>
      </c>
      <c r="N33" s="80">
        <f>N32/(9.5445*LN(N32)-22.628)</f>
        <v>13.628684370022926</v>
      </c>
      <c r="O33" s="80">
        <f t="shared" ref="O33:S33" si="0">O32/(9.5445*LN(O32)-22.628)</f>
        <v>19.430078570070879</v>
      </c>
      <c r="P33" s="80">
        <f t="shared" si="0"/>
        <v>28.379814313449387</v>
      </c>
      <c r="Q33" s="80">
        <f t="shared" si="0"/>
        <v>33.480494125263093</v>
      </c>
      <c r="R33" s="80">
        <f t="shared" si="0"/>
        <v>40.065054811336637</v>
      </c>
      <c r="S33" s="80">
        <f t="shared" si="0"/>
        <v>40.065054811336637</v>
      </c>
    </row>
    <row r="34" spans="2:19" x14ac:dyDescent="0.25">
      <c r="J34" s="6" t="s">
        <v>164</v>
      </c>
      <c r="K34" s="6" t="s">
        <v>102</v>
      </c>
      <c r="L34" s="78">
        <v>0</v>
      </c>
      <c r="M34" s="78">
        <v>0</v>
      </c>
      <c r="N34" s="81">
        <f>N32/1000</f>
        <v>0.5</v>
      </c>
      <c r="O34" s="81">
        <f t="shared" ref="N34:S34" si="1">O32/1000</f>
        <v>0.8</v>
      </c>
      <c r="P34" s="81">
        <f t="shared" si="1"/>
        <v>1.3</v>
      </c>
      <c r="Q34" s="81">
        <f t="shared" si="1"/>
        <v>1.6</v>
      </c>
      <c r="R34" s="81">
        <f t="shared" si="1"/>
        <v>2</v>
      </c>
      <c r="S34" s="81">
        <f t="shared" si="1"/>
        <v>2</v>
      </c>
    </row>
    <row r="35" spans="2:19" x14ac:dyDescent="0.25">
      <c r="B35" s="181" t="s">
        <v>170</v>
      </c>
      <c r="C35" s="182"/>
      <c r="D35" s="183"/>
      <c r="J35" s="6" t="s">
        <v>27</v>
      </c>
      <c r="K35" s="6" t="s">
        <v>102</v>
      </c>
      <c r="L35" s="78">
        <v>0</v>
      </c>
      <c r="M35" s="78">
        <v>0</v>
      </c>
      <c r="N35" s="81">
        <f t="shared" ref="N35:S35" si="2">N32/1000</f>
        <v>0.5</v>
      </c>
      <c r="O35" s="81">
        <f t="shared" si="2"/>
        <v>0.8</v>
      </c>
      <c r="P35" s="81">
        <f t="shared" si="2"/>
        <v>1.3</v>
      </c>
      <c r="Q35" s="81">
        <f>Q32/1000</f>
        <v>1.6</v>
      </c>
      <c r="R35" s="81">
        <f t="shared" si="2"/>
        <v>2</v>
      </c>
      <c r="S35" s="81">
        <f>S32/1000</f>
        <v>2</v>
      </c>
    </row>
    <row r="36" spans="2:19" x14ac:dyDescent="0.25">
      <c r="B36" s="184"/>
      <c r="C36" s="184" t="s">
        <v>38</v>
      </c>
      <c r="D36" s="184" t="s">
        <v>105</v>
      </c>
    </row>
    <row r="37" spans="2:19" x14ac:dyDescent="0.25">
      <c r="B37" s="6" t="s">
        <v>154</v>
      </c>
      <c r="C37" s="6" t="s">
        <v>116</v>
      </c>
      <c r="D37" s="76">
        <v>1400</v>
      </c>
      <c r="J37" s="185" t="s">
        <v>171</v>
      </c>
      <c r="K37" s="186"/>
      <c r="L37" s="186"/>
      <c r="M37" s="186"/>
      <c r="N37" s="186"/>
      <c r="O37" s="186"/>
      <c r="P37" s="186"/>
      <c r="Q37" s="186"/>
      <c r="R37" s="186"/>
      <c r="S37" s="186"/>
    </row>
    <row r="38" spans="2:19" ht="15.75" x14ac:dyDescent="0.25">
      <c r="B38" s="6" t="s">
        <v>156</v>
      </c>
      <c r="C38" s="6" t="s">
        <v>116</v>
      </c>
      <c r="D38" s="79">
        <f>D37*80/100</f>
        <v>1120</v>
      </c>
      <c r="J38" s="184"/>
      <c r="K38" s="184" t="s">
        <v>38</v>
      </c>
      <c r="L38" s="184">
        <v>1</v>
      </c>
      <c r="M38" s="184">
        <v>2</v>
      </c>
      <c r="N38" s="184">
        <v>3</v>
      </c>
      <c r="O38" s="184">
        <v>4</v>
      </c>
      <c r="P38" s="184">
        <v>5</v>
      </c>
      <c r="Q38" s="184">
        <v>6</v>
      </c>
      <c r="R38" s="184">
        <v>7</v>
      </c>
      <c r="S38" s="184" t="s">
        <v>117</v>
      </c>
    </row>
    <row r="39" spans="2:19" x14ac:dyDescent="0.25">
      <c r="B39" s="6" t="s">
        <v>158</v>
      </c>
      <c r="C39" s="6" t="s">
        <v>116</v>
      </c>
      <c r="D39" s="79">
        <f>D37*65/100</f>
        <v>910</v>
      </c>
      <c r="J39" s="6" t="s">
        <v>133</v>
      </c>
      <c r="K39" s="6" t="s">
        <v>134</v>
      </c>
      <c r="L39" s="78">
        <v>0</v>
      </c>
      <c r="M39" s="78">
        <v>0</v>
      </c>
      <c r="N39" s="80">
        <f>D41</f>
        <v>350</v>
      </c>
      <c r="O39" s="80">
        <f>D40</f>
        <v>560</v>
      </c>
      <c r="P39" s="80">
        <f>D39</f>
        <v>910</v>
      </c>
      <c r="Q39" s="80">
        <f>D38</f>
        <v>1120</v>
      </c>
      <c r="R39" s="80">
        <f>D37</f>
        <v>1400</v>
      </c>
      <c r="S39" s="80">
        <f>D37</f>
        <v>1400</v>
      </c>
    </row>
    <row r="40" spans="2:19" x14ac:dyDescent="0.25">
      <c r="B40" s="6" t="s">
        <v>159</v>
      </c>
      <c r="C40" s="6" t="s">
        <v>116</v>
      </c>
      <c r="D40" s="79">
        <f>D37*40/100</f>
        <v>560</v>
      </c>
      <c r="J40" s="6" t="s">
        <v>163</v>
      </c>
      <c r="K40" s="6" t="s">
        <v>102</v>
      </c>
      <c r="L40" s="78">
        <v>0</v>
      </c>
      <c r="M40" s="78">
        <v>0</v>
      </c>
      <c r="N40" s="80">
        <f>N39/(9.5445*LN(N39)-22.628)</f>
        <v>10.515865393496449</v>
      </c>
      <c r="O40" s="80">
        <f t="shared" ref="O40:S40" si="3">O39/(9.5445*LN(O39)-22.628)</f>
        <v>14.826977395236106</v>
      </c>
      <c r="P40" s="80">
        <f t="shared" si="3"/>
        <v>21.460785189014441</v>
      </c>
      <c r="Q40" s="80">
        <f t="shared" si="3"/>
        <v>25.233900289394814</v>
      </c>
      <c r="R40" s="80">
        <f t="shared" si="3"/>
        <v>30.09812233653766</v>
      </c>
      <c r="S40" s="80">
        <f t="shared" si="3"/>
        <v>30.09812233653766</v>
      </c>
    </row>
    <row r="41" spans="2:19" x14ac:dyDescent="0.25">
      <c r="B41" s="6" t="s">
        <v>160</v>
      </c>
      <c r="C41" s="6" t="s">
        <v>116</v>
      </c>
      <c r="D41" s="79">
        <f>D37*25/100</f>
        <v>350</v>
      </c>
      <c r="J41" s="6" t="s">
        <v>164</v>
      </c>
      <c r="K41" s="6" t="s">
        <v>102</v>
      </c>
      <c r="L41" s="78">
        <v>0</v>
      </c>
      <c r="M41" s="78">
        <v>0</v>
      </c>
      <c r="N41" s="81">
        <f>N39/1000</f>
        <v>0.35</v>
      </c>
      <c r="O41" s="81">
        <f>O39/1000</f>
        <v>0.56000000000000005</v>
      </c>
      <c r="P41" s="81">
        <f t="shared" ref="O41:S41" si="4">P39/1000</f>
        <v>0.91</v>
      </c>
      <c r="Q41" s="81">
        <f t="shared" si="4"/>
        <v>1.1200000000000001</v>
      </c>
      <c r="R41" s="81">
        <f t="shared" si="4"/>
        <v>1.4</v>
      </c>
      <c r="S41" s="81">
        <f t="shared" si="4"/>
        <v>1.4</v>
      </c>
    </row>
    <row r="42" spans="2:19" x14ac:dyDescent="0.25">
      <c r="B42" s="6" t="s">
        <v>161</v>
      </c>
      <c r="C42" s="6" t="s">
        <v>116</v>
      </c>
      <c r="D42" s="79">
        <f>D37*0/100</f>
        <v>0</v>
      </c>
      <c r="J42" s="6" t="s">
        <v>27</v>
      </c>
      <c r="K42" s="6" t="s">
        <v>102</v>
      </c>
      <c r="L42" s="78">
        <v>0</v>
      </c>
      <c r="M42" s="78">
        <v>0</v>
      </c>
      <c r="N42" s="81">
        <f>N39/1000</f>
        <v>0.35</v>
      </c>
      <c r="O42" s="81">
        <f>O39/1000</f>
        <v>0.56000000000000005</v>
      </c>
      <c r="P42" s="81">
        <f>P39/1000</f>
        <v>0.91</v>
      </c>
      <c r="Q42" s="81">
        <f>Q39/1000</f>
        <v>1.1200000000000001</v>
      </c>
      <c r="R42" s="81">
        <f>R39/1000</f>
        <v>1.4</v>
      </c>
      <c r="S42" s="81">
        <f>S39/1000</f>
        <v>1.4</v>
      </c>
    </row>
  </sheetData>
  <mergeCells count="13">
    <mergeCell ref="B26:D26"/>
    <mergeCell ref="J37:S37"/>
    <mergeCell ref="B21:D21"/>
    <mergeCell ref="F31:H31"/>
    <mergeCell ref="B4:S4"/>
    <mergeCell ref="J30:S30"/>
    <mergeCell ref="B7:D7"/>
    <mergeCell ref="J7:S7"/>
    <mergeCell ref="J9:S9"/>
    <mergeCell ref="J18:S18"/>
    <mergeCell ref="F7:H7"/>
    <mergeCell ref="F26:H26"/>
    <mergeCell ref="B35:D35"/>
  </mergeCells>
  <pageMargins left="0.7" right="0.7" top="0.75" bottom="0.75" header="0.3" footer="0.3"/>
  <pageSetup orientation="portrait" verticalDpi="598"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BY68"/>
  <sheetViews>
    <sheetView showGridLines="0" zoomScale="73" zoomScaleNormal="73" workbookViewId="0">
      <pane xSplit="2" ySplit="3" topLeftCell="C43" activePane="bottomRight" state="frozen"/>
      <selection pane="topRight" activeCell="C1" sqref="C1"/>
      <selection pane="bottomLeft" activeCell="A4" sqref="A4"/>
      <selection pane="bottomRight" activeCell="E71" sqref="E71"/>
    </sheetView>
  </sheetViews>
  <sheetFormatPr baseColWidth="10" defaultRowHeight="15" outlineLevelRow="1" x14ac:dyDescent="0.25"/>
  <cols>
    <col min="1" max="1" width="5.7109375" customWidth="1"/>
    <col min="2" max="2" width="32.85546875" customWidth="1"/>
    <col min="3" max="3" width="18.7109375" customWidth="1"/>
    <col min="4" max="4" width="13" bestFit="1" customWidth="1"/>
    <col min="5" max="5" width="17.5703125" bestFit="1" customWidth="1"/>
    <col min="7" max="7" width="13" bestFit="1" customWidth="1"/>
    <col min="8" max="8" width="14.28515625" bestFit="1" customWidth="1"/>
    <col min="9" max="9" width="12.42578125" customWidth="1"/>
    <col min="10" max="10" width="13" bestFit="1" customWidth="1"/>
    <col min="11" max="11" width="15" bestFit="1" customWidth="1"/>
    <col min="13" max="13" width="13" bestFit="1" customWidth="1"/>
    <col min="14" max="14" width="15" bestFit="1" customWidth="1"/>
    <col min="16" max="16" width="13" bestFit="1" customWidth="1"/>
    <col min="17" max="17" width="15" bestFit="1" customWidth="1"/>
    <col min="19" max="19" width="13" bestFit="1" customWidth="1"/>
    <col min="20" max="20" width="14.28515625" bestFit="1" customWidth="1"/>
    <col min="22" max="22" width="13" bestFit="1" customWidth="1"/>
    <col min="23" max="23" width="14.28515625" bestFit="1" customWidth="1"/>
    <col min="26" max="26" width="14.28515625" bestFit="1" customWidth="1"/>
    <col min="29" max="29" width="15.42578125" customWidth="1"/>
    <col min="32" max="32" width="13.42578125" bestFit="1" customWidth="1"/>
    <col min="35" max="35" width="13.42578125" bestFit="1" customWidth="1"/>
    <col min="38" max="38" width="13.42578125" bestFit="1" customWidth="1"/>
    <col min="41" max="41" width="14.28515625" bestFit="1" customWidth="1"/>
    <col min="44" max="44" width="14.28515625" bestFit="1" customWidth="1"/>
    <col min="47" max="47" width="14.28515625" bestFit="1" customWidth="1"/>
    <col min="50" max="50" width="14.28515625" bestFit="1" customWidth="1"/>
    <col min="53" max="53" width="14.28515625" bestFit="1" customWidth="1"/>
    <col min="56" max="56" width="14.28515625" bestFit="1" customWidth="1"/>
    <col min="59" max="59" width="14.140625" bestFit="1" customWidth="1"/>
    <col min="61" max="61" width="23.5703125" bestFit="1" customWidth="1"/>
    <col min="62" max="62" width="14.140625" bestFit="1" customWidth="1"/>
    <col min="65" max="65" width="14.140625" bestFit="1" customWidth="1"/>
    <col min="68" max="68" width="14.140625" bestFit="1" customWidth="1"/>
    <col min="71" max="71" width="14.140625" bestFit="1" customWidth="1"/>
    <col min="74" max="74" width="14.140625" bestFit="1" customWidth="1"/>
    <col min="77" max="77" width="16.7109375" bestFit="1" customWidth="1"/>
  </cols>
  <sheetData>
    <row r="2" spans="2:77" x14ac:dyDescent="0.25">
      <c r="C2" s="175" t="s">
        <v>94</v>
      </c>
      <c r="D2" s="175"/>
      <c r="E2" s="175"/>
      <c r="F2" s="175"/>
      <c r="G2" s="175"/>
      <c r="H2" s="175"/>
      <c r="I2" s="175"/>
      <c r="J2" s="175"/>
      <c r="K2" s="175"/>
      <c r="L2" s="175"/>
      <c r="M2" s="175"/>
      <c r="N2" s="175"/>
      <c r="O2" s="175"/>
      <c r="P2" s="175"/>
      <c r="Q2" s="175"/>
      <c r="R2" s="175" t="s">
        <v>94</v>
      </c>
      <c r="S2" s="175"/>
      <c r="T2" s="175"/>
      <c r="U2" s="175"/>
      <c r="V2" s="175"/>
      <c r="W2" s="175"/>
      <c r="X2" s="175"/>
      <c r="Y2" s="175"/>
      <c r="Z2" s="175"/>
      <c r="AA2" s="175"/>
      <c r="AB2" s="175"/>
      <c r="AC2" s="175"/>
      <c r="AD2" s="175"/>
      <c r="AE2" s="175"/>
      <c r="AF2" s="175"/>
      <c r="AG2" s="175" t="s">
        <v>94</v>
      </c>
      <c r="AH2" s="175"/>
      <c r="AI2" s="175"/>
      <c r="AJ2" s="175"/>
      <c r="AK2" s="175"/>
      <c r="AL2" s="175"/>
      <c r="AM2" s="175"/>
      <c r="AN2" s="175"/>
      <c r="AO2" s="175"/>
      <c r="AP2" s="175"/>
      <c r="AQ2" s="175"/>
      <c r="AR2" s="175"/>
      <c r="AS2" s="175"/>
      <c r="AT2" s="175"/>
      <c r="AU2" s="175"/>
      <c r="AV2" s="175" t="s">
        <v>94</v>
      </c>
      <c r="AW2" s="175"/>
      <c r="AX2" s="175"/>
      <c r="AY2" s="175"/>
      <c r="AZ2" s="175"/>
      <c r="BA2" s="175"/>
      <c r="BB2" s="175"/>
      <c r="BC2" s="175"/>
      <c r="BD2" s="175"/>
      <c r="BE2" s="175"/>
      <c r="BF2" s="175"/>
      <c r="BG2" s="175"/>
      <c r="BH2" s="175"/>
      <c r="BI2" s="175"/>
      <c r="BJ2" s="175"/>
      <c r="BK2" s="175" t="s">
        <v>94</v>
      </c>
      <c r="BL2" s="175"/>
      <c r="BM2" s="175"/>
      <c r="BN2" s="175"/>
      <c r="BO2" s="175"/>
      <c r="BP2" s="175"/>
      <c r="BQ2" s="175"/>
      <c r="BR2" s="175"/>
      <c r="BS2" s="175"/>
      <c r="BT2" s="175"/>
      <c r="BU2" s="175"/>
      <c r="BV2" s="175"/>
      <c r="BW2" s="175"/>
      <c r="BX2" s="175"/>
      <c r="BY2" s="175"/>
    </row>
    <row r="3" spans="2:77" x14ac:dyDescent="0.25">
      <c r="C3" s="172" t="s">
        <v>57</v>
      </c>
      <c r="D3" s="173"/>
      <c r="E3" s="176"/>
      <c r="F3" s="172" t="s">
        <v>60</v>
      </c>
      <c r="G3" s="173"/>
      <c r="H3" s="176"/>
      <c r="I3" s="172" t="s">
        <v>70</v>
      </c>
      <c r="J3" s="173"/>
      <c r="K3" s="174"/>
      <c r="L3" s="177" t="s">
        <v>71</v>
      </c>
      <c r="M3" s="170"/>
      <c r="N3" s="178"/>
      <c r="O3" s="179" t="s">
        <v>72</v>
      </c>
      <c r="P3" s="173"/>
      <c r="Q3" s="174"/>
      <c r="R3" s="169" t="s">
        <v>73</v>
      </c>
      <c r="S3" s="170"/>
      <c r="T3" s="171"/>
      <c r="U3" s="172" t="s">
        <v>74</v>
      </c>
      <c r="V3" s="173"/>
      <c r="W3" s="174"/>
      <c r="X3" s="169" t="s">
        <v>75</v>
      </c>
      <c r="Y3" s="170"/>
      <c r="Z3" s="171"/>
      <c r="AA3" s="172" t="s">
        <v>76</v>
      </c>
      <c r="AB3" s="173"/>
      <c r="AC3" s="174"/>
      <c r="AD3" s="169" t="s">
        <v>77</v>
      </c>
      <c r="AE3" s="170"/>
      <c r="AF3" s="171"/>
      <c r="AG3" s="172" t="s">
        <v>78</v>
      </c>
      <c r="AH3" s="173"/>
      <c r="AI3" s="174"/>
      <c r="AJ3" s="169" t="s">
        <v>79</v>
      </c>
      <c r="AK3" s="170"/>
      <c r="AL3" s="171"/>
      <c r="AM3" s="172" t="s">
        <v>80</v>
      </c>
      <c r="AN3" s="173"/>
      <c r="AO3" s="174"/>
      <c r="AP3" s="169" t="s">
        <v>81</v>
      </c>
      <c r="AQ3" s="170"/>
      <c r="AR3" s="171"/>
      <c r="AS3" s="172" t="s">
        <v>82</v>
      </c>
      <c r="AT3" s="173"/>
      <c r="AU3" s="174"/>
      <c r="AV3" s="169" t="s">
        <v>83</v>
      </c>
      <c r="AW3" s="170"/>
      <c r="AX3" s="171"/>
      <c r="AY3" s="172" t="s">
        <v>124</v>
      </c>
      <c r="AZ3" s="173"/>
      <c r="BA3" s="174"/>
      <c r="BB3" s="169" t="s">
        <v>125</v>
      </c>
      <c r="BC3" s="170"/>
      <c r="BD3" s="171"/>
      <c r="BE3" s="172" t="s">
        <v>126</v>
      </c>
      <c r="BF3" s="173"/>
      <c r="BG3" s="174"/>
      <c r="BH3" s="169" t="s">
        <v>127</v>
      </c>
      <c r="BI3" s="170"/>
      <c r="BJ3" s="171"/>
      <c r="BK3" s="172" t="s">
        <v>128</v>
      </c>
      <c r="BL3" s="173"/>
      <c r="BM3" s="174"/>
      <c r="BN3" s="169" t="s">
        <v>129</v>
      </c>
      <c r="BO3" s="170"/>
      <c r="BP3" s="171"/>
      <c r="BQ3" s="172" t="s">
        <v>130</v>
      </c>
      <c r="BR3" s="173"/>
      <c r="BS3" s="174"/>
      <c r="BT3" s="169" t="s">
        <v>131</v>
      </c>
      <c r="BU3" s="170"/>
      <c r="BV3" s="171"/>
      <c r="BW3" s="172" t="s">
        <v>132</v>
      </c>
      <c r="BX3" s="173"/>
      <c r="BY3" s="174"/>
    </row>
    <row r="4" spans="2:77" x14ac:dyDescent="0.25">
      <c r="B4" s="28" t="s">
        <v>90</v>
      </c>
      <c r="C4" s="7" t="s">
        <v>91</v>
      </c>
      <c r="D4" s="7" t="s">
        <v>33</v>
      </c>
      <c r="E4" s="8" t="s">
        <v>29</v>
      </c>
      <c r="F4" s="7" t="s">
        <v>91</v>
      </c>
      <c r="G4" s="7" t="s">
        <v>33</v>
      </c>
      <c r="H4" s="8" t="s">
        <v>29</v>
      </c>
      <c r="I4" s="7" t="s">
        <v>91</v>
      </c>
      <c r="J4" s="7" t="s">
        <v>33</v>
      </c>
      <c r="K4" s="8" t="s">
        <v>29</v>
      </c>
      <c r="L4" s="7" t="s">
        <v>91</v>
      </c>
      <c r="M4" s="7" t="s">
        <v>33</v>
      </c>
      <c r="N4" s="8" t="s">
        <v>29</v>
      </c>
      <c r="O4" s="7" t="s">
        <v>91</v>
      </c>
      <c r="P4" s="7" t="s">
        <v>33</v>
      </c>
      <c r="Q4" s="8" t="s">
        <v>29</v>
      </c>
      <c r="R4" s="7" t="s">
        <v>91</v>
      </c>
      <c r="S4" s="7" t="s">
        <v>33</v>
      </c>
      <c r="T4" s="8" t="s">
        <v>29</v>
      </c>
      <c r="U4" s="7" t="s">
        <v>91</v>
      </c>
      <c r="V4" s="7" t="s">
        <v>33</v>
      </c>
      <c r="W4" s="8" t="s">
        <v>29</v>
      </c>
      <c r="X4" s="7" t="s">
        <v>91</v>
      </c>
      <c r="Y4" s="7" t="s">
        <v>33</v>
      </c>
      <c r="Z4" s="8" t="s">
        <v>29</v>
      </c>
      <c r="AA4" s="7" t="s">
        <v>91</v>
      </c>
      <c r="AB4" s="7" t="s">
        <v>33</v>
      </c>
      <c r="AC4" s="8" t="s">
        <v>29</v>
      </c>
      <c r="AD4" s="7" t="s">
        <v>91</v>
      </c>
      <c r="AE4" s="7" t="s">
        <v>33</v>
      </c>
      <c r="AF4" s="8" t="s">
        <v>29</v>
      </c>
      <c r="AG4" s="7" t="s">
        <v>91</v>
      </c>
      <c r="AH4" s="7" t="s">
        <v>33</v>
      </c>
      <c r="AI4" s="8" t="s">
        <v>29</v>
      </c>
      <c r="AJ4" s="7" t="s">
        <v>91</v>
      </c>
      <c r="AK4" s="7" t="s">
        <v>33</v>
      </c>
      <c r="AL4" s="8" t="s">
        <v>29</v>
      </c>
      <c r="AM4" s="7" t="s">
        <v>91</v>
      </c>
      <c r="AN4" s="7" t="s">
        <v>33</v>
      </c>
      <c r="AO4" s="8" t="s">
        <v>29</v>
      </c>
      <c r="AP4" s="7" t="s">
        <v>91</v>
      </c>
      <c r="AQ4" s="7" t="s">
        <v>33</v>
      </c>
      <c r="AR4" s="8" t="s">
        <v>29</v>
      </c>
      <c r="AS4" s="7" t="s">
        <v>91</v>
      </c>
      <c r="AT4" s="7" t="s">
        <v>33</v>
      </c>
      <c r="AU4" s="8" t="s">
        <v>29</v>
      </c>
      <c r="AV4" s="7" t="s">
        <v>91</v>
      </c>
      <c r="AW4" s="7" t="s">
        <v>33</v>
      </c>
      <c r="AX4" s="8" t="s">
        <v>29</v>
      </c>
      <c r="AY4" s="7" t="s">
        <v>91</v>
      </c>
      <c r="AZ4" s="7" t="s">
        <v>33</v>
      </c>
      <c r="BA4" s="8" t="s">
        <v>29</v>
      </c>
      <c r="BB4" s="7" t="s">
        <v>91</v>
      </c>
      <c r="BC4" s="7" t="s">
        <v>33</v>
      </c>
      <c r="BD4" s="8" t="s">
        <v>29</v>
      </c>
      <c r="BE4" s="7" t="s">
        <v>91</v>
      </c>
      <c r="BF4" s="7" t="s">
        <v>33</v>
      </c>
      <c r="BG4" s="8" t="s">
        <v>29</v>
      </c>
      <c r="BH4" s="7" t="s">
        <v>91</v>
      </c>
      <c r="BI4" s="7" t="s">
        <v>33</v>
      </c>
      <c r="BJ4" s="8" t="s">
        <v>29</v>
      </c>
      <c r="BK4" s="7" t="s">
        <v>91</v>
      </c>
      <c r="BL4" s="7" t="s">
        <v>33</v>
      </c>
      <c r="BM4" s="8" t="s">
        <v>29</v>
      </c>
      <c r="BN4" s="7" t="s">
        <v>91</v>
      </c>
      <c r="BO4" s="7" t="s">
        <v>33</v>
      </c>
      <c r="BP4" s="8" t="s">
        <v>29</v>
      </c>
      <c r="BQ4" s="7" t="s">
        <v>91</v>
      </c>
      <c r="BR4" s="7" t="s">
        <v>33</v>
      </c>
      <c r="BS4" s="8" t="s">
        <v>29</v>
      </c>
      <c r="BT4" s="7" t="s">
        <v>91</v>
      </c>
      <c r="BU4" s="7" t="s">
        <v>33</v>
      </c>
      <c r="BV4" s="8" t="s">
        <v>29</v>
      </c>
      <c r="BW4" s="7" t="s">
        <v>91</v>
      </c>
      <c r="BX4" s="7" t="s">
        <v>33</v>
      </c>
      <c r="BY4" s="8" t="s">
        <v>29</v>
      </c>
    </row>
    <row r="5" spans="2:77" s="30" customFormat="1" x14ac:dyDescent="0.25">
      <c r="B5" s="3" t="s">
        <v>92</v>
      </c>
      <c r="C5" s="34">
        <f>'Ingreso Datos '!D33</f>
        <v>0</v>
      </c>
      <c r="D5" s="82">
        <f>'Ingreso Datos '!D10</f>
        <v>6400</v>
      </c>
      <c r="E5" s="83">
        <f>C5*D5</f>
        <v>0</v>
      </c>
      <c r="F5" s="33">
        <f>'Ingreso Datos '!D33</f>
        <v>0</v>
      </c>
      <c r="G5" s="85">
        <f>D5+(D5*'Ingreso Datos '!$D$17)</f>
        <v>6400</v>
      </c>
      <c r="H5" s="83">
        <f>F5*G5</f>
        <v>0</v>
      </c>
      <c r="I5" s="31">
        <f>'Ingreso Datos '!D32</f>
        <v>500</v>
      </c>
      <c r="J5" s="85">
        <f>G5+(G5*'Ingreso Datos '!$D$17)</f>
        <v>6400</v>
      </c>
      <c r="K5" s="83">
        <f>I5*J5</f>
        <v>3200000</v>
      </c>
      <c r="L5" s="33">
        <f>'Ingreso Datos '!D31</f>
        <v>800</v>
      </c>
      <c r="M5" s="85">
        <f>J5+(J5*'Ingreso Datos '!$D$17)</f>
        <v>6400</v>
      </c>
      <c r="N5" s="83">
        <f>L5*M5</f>
        <v>5120000</v>
      </c>
      <c r="O5" s="32">
        <f>'Ingreso Datos '!D30</f>
        <v>1300</v>
      </c>
      <c r="P5" s="85">
        <f>M5+(M5*'Ingreso Datos '!$D$17)</f>
        <v>6400</v>
      </c>
      <c r="Q5" s="83">
        <f>O5*P5</f>
        <v>8320000</v>
      </c>
      <c r="R5" s="31">
        <f>'Ingreso Datos '!D29</f>
        <v>1600</v>
      </c>
      <c r="S5" s="85">
        <f>P5+(P5*'Ingreso Datos '!$D$17)</f>
        <v>6400</v>
      </c>
      <c r="T5" s="83">
        <f>R5*S5</f>
        <v>10240000</v>
      </c>
      <c r="U5" s="31">
        <f>'Ingreso Datos '!D28</f>
        <v>2000</v>
      </c>
      <c r="V5" s="85">
        <f>S5+(S5*'Ingreso Datos '!$D$17)</f>
        <v>6400</v>
      </c>
      <c r="W5" s="83">
        <f>U5*V5</f>
        <v>12800000</v>
      </c>
      <c r="X5" s="31">
        <f>'Ingreso Datos '!D28</f>
        <v>2000</v>
      </c>
      <c r="Y5" s="85">
        <f>V5+(V5*'Ingreso Datos '!$D$17)</f>
        <v>6400</v>
      </c>
      <c r="Z5" s="83">
        <f>X5*Y5</f>
        <v>12800000</v>
      </c>
      <c r="AA5" s="31">
        <f>'Ingreso Datos '!D28</f>
        <v>2000</v>
      </c>
      <c r="AB5" s="85">
        <f>Y5+(Y5*'Ingreso Datos '!$D$17)</f>
        <v>6400</v>
      </c>
      <c r="AC5" s="83">
        <f>AA5*AB5</f>
        <v>12800000</v>
      </c>
      <c r="AD5" s="31">
        <f>'Ingreso Datos '!D28</f>
        <v>2000</v>
      </c>
      <c r="AE5" s="85">
        <f>AB5+(AB5*'Ingreso Datos '!$D$17)</f>
        <v>6400</v>
      </c>
      <c r="AF5" s="83">
        <f>AD5*AE5</f>
        <v>12800000</v>
      </c>
      <c r="AG5" s="31">
        <f>'Ingreso Datos '!D28</f>
        <v>2000</v>
      </c>
      <c r="AH5" s="85">
        <f>AE5+(AE5*'Ingreso Datos '!$D$17)</f>
        <v>6400</v>
      </c>
      <c r="AI5" s="83">
        <f>AG5*AH5</f>
        <v>12800000</v>
      </c>
      <c r="AJ5" s="31">
        <f>'Ingreso Datos '!D28</f>
        <v>2000</v>
      </c>
      <c r="AK5" s="85">
        <f>AH5+(AH5*'Ingreso Datos '!$D$17)</f>
        <v>6400</v>
      </c>
      <c r="AL5" s="83">
        <f>AJ5*AK5</f>
        <v>12800000</v>
      </c>
      <c r="AM5" s="31">
        <f>'Ingreso Datos '!D28</f>
        <v>2000</v>
      </c>
      <c r="AN5" s="85">
        <f>AK5+(AK5*'Ingreso Datos '!$D$17)</f>
        <v>6400</v>
      </c>
      <c r="AO5" s="83">
        <f>AM5*AN5</f>
        <v>12800000</v>
      </c>
      <c r="AP5" s="31">
        <f>'Ingreso Datos '!D28</f>
        <v>2000</v>
      </c>
      <c r="AQ5" s="85">
        <f>AN5+(AN5*'Ingreso Datos '!$D$17)</f>
        <v>6400</v>
      </c>
      <c r="AR5" s="83">
        <f>AP5*AQ5</f>
        <v>12800000</v>
      </c>
      <c r="AS5" s="31">
        <f>'Ingreso Datos '!D28</f>
        <v>2000</v>
      </c>
      <c r="AT5" s="85">
        <f>AQ5+(AQ5*'Ingreso Datos '!$D$17)</f>
        <v>6400</v>
      </c>
      <c r="AU5" s="83">
        <f>AS5*AT5</f>
        <v>12800000</v>
      </c>
      <c r="AV5" s="31">
        <f>'Ingreso Datos '!D28</f>
        <v>2000</v>
      </c>
      <c r="AW5" s="85">
        <f>AT5+(AT5*'Ingreso Datos '!$D$17)</f>
        <v>6400</v>
      </c>
      <c r="AX5" s="83">
        <f>AV5*AW5</f>
        <v>12800000</v>
      </c>
      <c r="AY5" s="31">
        <f>'Ingreso Datos '!D28</f>
        <v>2000</v>
      </c>
      <c r="AZ5" s="85">
        <f>AW5+(AW5*'Ingreso Datos '!$D$17)</f>
        <v>6400</v>
      </c>
      <c r="BA5" s="83">
        <f>AY5*AZ5</f>
        <v>12800000</v>
      </c>
      <c r="BB5" s="31">
        <f>'Ingreso Datos '!D28</f>
        <v>2000</v>
      </c>
      <c r="BC5" s="85">
        <f>AZ5+(AZ5*'Ingreso Datos '!$D$17)</f>
        <v>6400</v>
      </c>
      <c r="BD5" s="83">
        <f>BB5*BC5</f>
        <v>12800000</v>
      </c>
      <c r="BE5" s="31">
        <f>'Ingreso Datos '!D28</f>
        <v>2000</v>
      </c>
      <c r="BF5" s="85">
        <f>BC5+(BC5*'Ingreso Datos '!$D$17)</f>
        <v>6400</v>
      </c>
      <c r="BG5" s="83">
        <f>BE5*BF5</f>
        <v>12800000</v>
      </c>
      <c r="BH5" s="34">
        <f>'Ingreso Datos '!D28</f>
        <v>2000</v>
      </c>
      <c r="BI5" s="85">
        <f>BF5+(BF5*'Ingreso Datos '!$D$17)</f>
        <v>6400</v>
      </c>
      <c r="BJ5" s="83">
        <f>BH5*BI5</f>
        <v>12800000</v>
      </c>
      <c r="BK5" s="34">
        <f>'Ingreso Datos '!D28</f>
        <v>2000</v>
      </c>
      <c r="BL5" s="85">
        <f>BI5+(BI5*'Ingreso Datos '!$D$17)</f>
        <v>6400</v>
      </c>
      <c r="BM5" s="83">
        <f>BK5*BL5</f>
        <v>12800000</v>
      </c>
      <c r="BN5" s="34">
        <f>'Ingreso Datos '!D28</f>
        <v>2000</v>
      </c>
      <c r="BO5" s="85">
        <f>BL5+(BL5*'Ingreso Datos '!$D$17)</f>
        <v>6400</v>
      </c>
      <c r="BP5" s="83">
        <f>BN5*BO5</f>
        <v>12800000</v>
      </c>
      <c r="BQ5" s="34">
        <f>'Ingreso Datos '!D28</f>
        <v>2000</v>
      </c>
      <c r="BR5" s="85">
        <f>BO5+(BO5*'Ingreso Datos '!$D$17)</f>
        <v>6400</v>
      </c>
      <c r="BS5" s="83">
        <f>BQ5*BR5</f>
        <v>12800000</v>
      </c>
      <c r="BT5" s="34">
        <f>'Ingreso Datos '!D28</f>
        <v>2000</v>
      </c>
      <c r="BU5" s="85">
        <f>BR5+(BR5*'Ingreso Datos '!$D$17)</f>
        <v>6400</v>
      </c>
      <c r="BV5" s="83">
        <f>BT5*BU5</f>
        <v>12800000</v>
      </c>
      <c r="BW5" s="34">
        <f>'Ingreso Datos '!D28</f>
        <v>2000</v>
      </c>
      <c r="BX5" s="85">
        <f>BU5+(BU5*'Ingreso Datos '!$D$17)</f>
        <v>6400</v>
      </c>
      <c r="BY5" s="83">
        <f>BW5*BX5</f>
        <v>12800000</v>
      </c>
    </row>
    <row r="6" spans="2:77" ht="15" customHeight="1" x14ac:dyDescent="0.25">
      <c r="B6" s="44" t="s">
        <v>93</v>
      </c>
      <c r="C6" s="39"/>
      <c r="D6" s="84"/>
      <c r="E6" s="45">
        <f>E5</f>
        <v>0</v>
      </c>
      <c r="F6" s="40"/>
      <c r="G6" s="84"/>
      <c r="H6" s="45">
        <f>H5</f>
        <v>0</v>
      </c>
      <c r="I6" s="39"/>
      <c r="J6" s="84"/>
      <c r="K6" s="45">
        <f>K5</f>
        <v>3200000</v>
      </c>
      <c r="L6" s="40"/>
      <c r="M6" s="84"/>
      <c r="N6" s="45">
        <f>N5</f>
        <v>5120000</v>
      </c>
      <c r="O6" s="40"/>
      <c r="P6" s="84"/>
      <c r="Q6" s="45">
        <f>Q5</f>
        <v>8320000</v>
      </c>
      <c r="R6" s="39"/>
      <c r="S6" s="84"/>
      <c r="T6" s="45">
        <f>T5</f>
        <v>10240000</v>
      </c>
      <c r="U6" s="39"/>
      <c r="V6" s="84"/>
      <c r="W6" s="45">
        <f>W5</f>
        <v>12800000</v>
      </c>
      <c r="X6" s="39"/>
      <c r="Y6" s="84"/>
      <c r="Z6" s="45">
        <f>Z5</f>
        <v>12800000</v>
      </c>
      <c r="AA6" s="39"/>
      <c r="AB6" s="84"/>
      <c r="AC6" s="45">
        <f>AC5</f>
        <v>12800000</v>
      </c>
      <c r="AD6" s="39"/>
      <c r="AE6" s="84"/>
      <c r="AF6" s="45">
        <f>AF5</f>
        <v>12800000</v>
      </c>
      <c r="AG6" s="39"/>
      <c r="AH6" s="84"/>
      <c r="AI6" s="45">
        <f>AI5</f>
        <v>12800000</v>
      </c>
      <c r="AJ6" s="39"/>
      <c r="AK6" s="84"/>
      <c r="AL6" s="45">
        <f>AL5</f>
        <v>12800000</v>
      </c>
      <c r="AM6" s="39"/>
      <c r="AN6" s="84"/>
      <c r="AO6" s="45">
        <f>AO5</f>
        <v>12800000</v>
      </c>
      <c r="AP6" s="39"/>
      <c r="AQ6" s="84"/>
      <c r="AR6" s="45">
        <f>AR5</f>
        <v>12800000</v>
      </c>
      <c r="AS6" s="39"/>
      <c r="AT6" s="84"/>
      <c r="AU6" s="45">
        <f>AU5</f>
        <v>12800000</v>
      </c>
      <c r="AV6" s="39"/>
      <c r="AW6" s="84"/>
      <c r="AX6" s="45">
        <f>AX5</f>
        <v>12800000</v>
      </c>
      <c r="AY6" s="39"/>
      <c r="AZ6" s="84"/>
      <c r="BA6" s="45">
        <f>BA5</f>
        <v>12800000</v>
      </c>
      <c r="BB6" s="39"/>
      <c r="BC6" s="84"/>
      <c r="BD6" s="45">
        <f>BD5</f>
        <v>12800000</v>
      </c>
      <c r="BE6" s="39"/>
      <c r="BF6" s="84"/>
      <c r="BG6" s="45">
        <f>BG5</f>
        <v>12800000</v>
      </c>
      <c r="BH6" s="39"/>
      <c r="BI6" s="84"/>
      <c r="BJ6" s="45">
        <f>BJ5</f>
        <v>12800000</v>
      </c>
      <c r="BK6" s="39"/>
      <c r="BL6" s="84"/>
      <c r="BM6" s="45">
        <f>BM5</f>
        <v>12800000</v>
      </c>
      <c r="BN6" s="39"/>
      <c r="BO6" s="84"/>
      <c r="BP6" s="45">
        <f>BP5</f>
        <v>12800000</v>
      </c>
      <c r="BQ6" s="39"/>
      <c r="BR6" s="84"/>
      <c r="BS6" s="45">
        <f>BS5</f>
        <v>12800000</v>
      </c>
      <c r="BT6" s="39"/>
      <c r="BU6" s="84"/>
      <c r="BV6" s="45">
        <f>BV5</f>
        <v>12800000</v>
      </c>
      <c r="BW6" s="39"/>
      <c r="BX6" s="84"/>
      <c r="BY6" s="45">
        <f>BY5</f>
        <v>12800000</v>
      </c>
    </row>
    <row r="7" spans="2:77" s="1" customFormat="1" ht="15" customHeight="1" x14ac:dyDescent="0.25">
      <c r="B7" s="35"/>
      <c r="C7" s="37"/>
      <c r="D7" s="37"/>
      <c r="E7" s="38"/>
      <c r="F7" s="37"/>
      <c r="G7" s="37"/>
      <c r="H7" s="37"/>
      <c r="I7" s="37"/>
      <c r="J7" s="37"/>
      <c r="K7" s="37"/>
      <c r="L7" s="37"/>
      <c r="M7" s="37"/>
      <c r="N7" s="37"/>
      <c r="O7" s="37"/>
      <c r="P7" s="37"/>
      <c r="Q7" s="37"/>
      <c r="R7" s="27"/>
      <c r="S7" s="25"/>
      <c r="T7" s="25"/>
      <c r="U7" s="23"/>
      <c r="V7" s="24"/>
      <c r="W7" s="26"/>
      <c r="X7" s="27"/>
      <c r="Y7" s="25"/>
      <c r="Z7" s="25"/>
      <c r="AA7" s="23"/>
      <c r="AB7" s="24"/>
      <c r="AC7" s="26"/>
      <c r="AD7" s="27"/>
      <c r="AE7" s="25"/>
      <c r="AF7" s="25"/>
      <c r="AG7" s="23"/>
      <c r="AH7" s="24"/>
      <c r="AI7" s="26"/>
      <c r="AJ7" s="27"/>
      <c r="AK7" s="25"/>
      <c r="AL7" s="25"/>
      <c r="AM7" s="23"/>
      <c r="AN7" s="24"/>
      <c r="AO7" s="26"/>
      <c r="AP7" s="27"/>
      <c r="AQ7" s="25"/>
      <c r="AR7" s="25"/>
      <c r="AS7" s="23"/>
      <c r="AT7" s="24"/>
      <c r="AU7" s="26"/>
      <c r="AV7" s="27"/>
      <c r="AW7" s="25"/>
      <c r="AX7" s="25"/>
    </row>
    <row r="8" spans="2:77" x14ac:dyDescent="0.25">
      <c r="B8" s="29" t="s">
        <v>85</v>
      </c>
      <c r="C8" s="7" t="s">
        <v>102</v>
      </c>
      <c r="D8" s="7" t="s">
        <v>103</v>
      </c>
      <c r="E8" s="8" t="s">
        <v>29</v>
      </c>
      <c r="F8" s="7" t="s">
        <v>102</v>
      </c>
      <c r="G8" s="7" t="s">
        <v>103</v>
      </c>
      <c r="H8" s="9" t="s">
        <v>29</v>
      </c>
      <c r="I8" s="7" t="s">
        <v>102</v>
      </c>
      <c r="J8" s="7" t="s">
        <v>103</v>
      </c>
      <c r="K8" s="8" t="s">
        <v>29</v>
      </c>
      <c r="L8" s="7" t="s">
        <v>102</v>
      </c>
      <c r="M8" s="7" t="s">
        <v>103</v>
      </c>
      <c r="N8" s="9" t="s">
        <v>29</v>
      </c>
      <c r="O8" s="7" t="s">
        <v>102</v>
      </c>
      <c r="P8" s="7" t="s">
        <v>103</v>
      </c>
      <c r="Q8" s="7" t="s">
        <v>29</v>
      </c>
      <c r="R8" s="7" t="s">
        <v>102</v>
      </c>
      <c r="S8" s="7" t="s">
        <v>103</v>
      </c>
      <c r="T8" s="7" t="s">
        <v>29</v>
      </c>
      <c r="U8" s="7" t="s">
        <v>102</v>
      </c>
      <c r="V8" s="7" t="s">
        <v>103</v>
      </c>
      <c r="W8" s="7" t="s">
        <v>29</v>
      </c>
      <c r="X8" s="7" t="s">
        <v>102</v>
      </c>
      <c r="Y8" s="7" t="s">
        <v>103</v>
      </c>
      <c r="Z8" s="7" t="s">
        <v>29</v>
      </c>
      <c r="AA8" s="7" t="s">
        <v>102</v>
      </c>
      <c r="AB8" s="7" t="s">
        <v>103</v>
      </c>
      <c r="AC8" s="7" t="s">
        <v>29</v>
      </c>
      <c r="AD8" s="7" t="s">
        <v>102</v>
      </c>
      <c r="AE8" s="7" t="s">
        <v>103</v>
      </c>
      <c r="AF8" s="7" t="s">
        <v>29</v>
      </c>
      <c r="AG8" s="7" t="s">
        <v>102</v>
      </c>
      <c r="AH8" s="7" t="s">
        <v>103</v>
      </c>
      <c r="AI8" s="7" t="s">
        <v>29</v>
      </c>
      <c r="AJ8" s="7" t="s">
        <v>102</v>
      </c>
      <c r="AK8" s="7" t="s">
        <v>103</v>
      </c>
      <c r="AL8" s="7" t="s">
        <v>29</v>
      </c>
      <c r="AM8" s="7" t="s">
        <v>102</v>
      </c>
      <c r="AN8" s="7" t="s">
        <v>103</v>
      </c>
      <c r="AO8" s="7" t="s">
        <v>29</v>
      </c>
      <c r="AP8" s="7" t="s">
        <v>102</v>
      </c>
      <c r="AQ8" s="7" t="s">
        <v>103</v>
      </c>
      <c r="AR8" s="7" t="s">
        <v>29</v>
      </c>
      <c r="AS8" s="7" t="s">
        <v>102</v>
      </c>
      <c r="AT8" s="7" t="s">
        <v>103</v>
      </c>
      <c r="AU8" s="7" t="s">
        <v>29</v>
      </c>
      <c r="AV8" s="7" t="s">
        <v>102</v>
      </c>
      <c r="AW8" s="7" t="s">
        <v>103</v>
      </c>
      <c r="AX8" s="7" t="s">
        <v>29</v>
      </c>
      <c r="AY8" s="7" t="s">
        <v>102</v>
      </c>
      <c r="AZ8" s="7" t="s">
        <v>103</v>
      </c>
      <c r="BA8" s="7" t="s">
        <v>29</v>
      </c>
      <c r="BB8" s="7" t="s">
        <v>102</v>
      </c>
      <c r="BC8" s="7" t="s">
        <v>103</v>
      </c>
      <c r="BD8" s="7" t="s">
        <v>29</v>
      </c>
      <c r="BE8" s="7" t="s">
        <v>102</v>
      </c>
      <c r="BF8" s="7" t="s">
        <v>103</v>
      </c>
      <c r="BG8" s="7" t="s">
        <v>29</v>
      </c>
      <c r="BH8" s="7" t="s">
        <v>102</v>
      </c>
      <c r="BI8" s="7" t="s">
        <v>103</v>
      </c>
      <c r="BJ8" s="7" t="s">
        <v>29</v>
      </c>
      <c r="BK8" s="7" t="s">
        <v>102</v>
      </c>
      <c r="BL8" s="7" t="s">
        <v>103</v>
      </c>
      <c r="BM8" s="7" t="s">
        <v>29</v>
      </c>
      <c r="BN8" s="7" t="s">
        <v>102</v>
      </c>
      <c r="BO8" s="7" t="s">
        <v>103</v>
      </c>
      <c r="BP8" s="7" t="s">
        <v>29</v>
      </c>
      <c r="BQ8" s="7" t="s">
        <v>102</v>
      </c>
      <c r="BR8" s="7" t="s">
        <v>103</v>
      </c>
      <c r="BS8" s="7" t="s">
        <v>29</v>
      </c>
      <c r="BT8" s="7" t="s">
        <v>102</v>
      </c>
      <c r="BU8" s="7" t="s">
        <v>103</v>
      </c>
      <c r="BV8" s="7" t="s">
        <v>29</v>
      </c>
      <c r="BW8" s="7" t="s">
        <v>102</v>
      </c>
      <c r="BX8" s="7" t="s">
        <v>103</v>
      </c>
      <c r="BY8" s="7" t="s">
        <v>29</v>
      </c>
    </row>
    <row r="9" spans="2:77" outlineLevel="1" x14ac:dyDescent="0.25">
      <c r="B9" s="10" t="s">
        <v>1</v>
      </c>
      <c r="C9" s="10">
        <f>'Ingreso Datos '!L11</f>
        <v>20</v>
      </c>
      <c r="D9" s="16">
        <f>'Ingreso Datos '!$D$11</f>
        <v>42500</v>
      </c>
      <c r="E9" s="48">
        <f>C9*D9</f>
        <v>850000</v>
      </c>
      <c r="F9" s="10">
        <f>'Ingreso Datos '!M11</f>
        <v>0</v>
      </c>
      <c r="G9" s="16">
        <f>D9+(D9*'Ingreso Datos '!$D$17)</f>
        <v>42500</v>
      </c>
      <c r="H9" s="86">
        <f>F9*G9</f>
        <v>0</v>
      </c>
      <c r="I9" s="10">
        <f>'Ingreso Datos '!N11</f>
        <v>0</v>
      </c>
      <c r="J9" s="16">
        <f>G9+(G9*'Ingreso Datos '!$D$17)</f>
        <v>42500</v>
      </c>
      <c r="K9" s="86">
        <f>I9*J9</f>
        <v>0</v>
      </c>
      <c r="L9" s="14">
        <f>'Ingreso Datos '!O11</f>
        <v>0</v>
      </c>
      <c r="M9" s="16">
        <f>J9+(J9*'Ingreso Datos '!$D$17)</f>
        <v>42500</v>
      </c>
      <c r="N9" s="86">
        <f>L9*M9</f>
        <v>0</v>
      </c>
      <c r="O9" s="11">
        <f>'Ingreso Datos '!P11</f>
        <v>0</v>
      </c>
      <c r="P9" s="16">
        <f>M9+(M9*'Ingreso Datos '!$D$17)</f>
        <v>42500</v>
      </c>
      <c r="Q9" s="86">
        <f>O9*P9</f>
        <v>0</v>
      </c>
      <c r="R9">
        <f>'Ingreso Datos '!Q11</f>
        <v>0</v>
      </c>
      <c r="S9" s="16">
        <f>P9+(P9*'Ingreso Datos '!$D$17)</f>
        <v>42500</v>
      </c>
      <c r="T9" s="86">
        <f>R9*S9</f>
        <v>0</v>
      </c>
      <c r="U9">
        <f>'Ingreso Datos '!R11</f>
        <v>0</v>
      </c>
      <c r="V9" s="16">
        <f>S9+(S9*'Ingreso Datos '!$D$17)</f>
        <v>42500</v>
      </c>
      <c r="W9" s="86">
        <f>U9*V9</f>
        <v>0</v>
      </c>
      <c r="X9">
        <f>'Ingreso Datos '!S11</f>
        <v>0</v>
      </c>
      <c r="Y9" s="16">
        <f>V9+(V9*'Ingreso Datos '!$D$17)</f>
        <v>42500</v>
      </c>
      <c r="Z9" s="86">
        <f>X9*Y9</f>
        <v>0</v>
      </c>
      <c r="AA9">
        <f>X9</f>
        <v>0</v>
      </c>
      <c r="AB9" s="16">
        <f>Y9+(Y9*'Ingreso Datos '!$D$17)</f>
        <v>42500</v>
      </c>
      <c r="AC9" s="86">
        <f>AA9*AB9</f>
        <v>0</v>
      </c>
      <c r="AD9">
        <f>X9</f>
        <v>0</v>
      </c>
      <c r="AE9" s="16">
        <f>AB9+(AB9*'Ingreso Datos '!$D$17)</f>
        <v>42500</v>
      </c>
      <c r="AF9" s="86">
        <f>AD9*AE9</f>
        <v>0</v>
      </c>
      <c r="AG9">
        <f>AA9</f>
        <v>0</v>
      </c>
      <c r="AH9" s="16">
        <f>AE9+(AE9*'Ingreso Datos '!$D$17)</f>
        <v>42500</v>
      </c>
      <c r="AI9" s="86">
        <f>AG9*AH9</f>
        <v>0</v>
      </c>
      <c r="AJ9">
        <f>AD9</f>
        <v>0</v>
      </c>
      <c r="AK9" s="16">
        <f>AH9+(AH9*'Ingreso Datos '!$D$17)</f>
        <v>42500</v>
      </c>
      <c r="AL9" s="86">
        <f>AJ9*AK9</f>
        <v>0</v>
      </c>
      <c r="AM9">
        <f>AG9</f>
        <v>0</v>
      </c>
      <c r="AN9" s="16">
        <f>AK9+(AK9*'Ingreso Datos '!$D$17)</f>
        <v>42500</v>
      </c>
      <c r="AO9" s="86">
        <f>AM9*AN9</f>
        <v>0</v>
      </c>
      <c r="AP9">
        <f>AJ9</f>
        <v>0</v>
      </c>
      <c r="AQ9" s="16">
        <f>AN9+(AN9*'Ingreso Datos '!$D$17)</f>
        <v>42500</v>
      </c>
      <c r="AR9" s="86">
        <f>AP9*AQ9</f>
        <v>0</v>
      </c>
      <c r="AS9">
        <f>AM9</f>
        <v>0</v>
      </c>
      <c r="AT9" s="16">
        <f>AQ9+(AQ9*'Ingreso Datos '!$D$17)</f>
        <v>42500</v>
      </c>
      <c r="AU9" s="86">
        <f>AS9*AT9</f>
        <v>0</v>
      </c>
      <c r="AV9">
        <f>AP9</f>
        <v>0</v>
      </c>
      <c r="AW9" s="16">
        <f>AT9+(AT9*'Ingreso Datos '!$D$17)</f>
        <v>42500</v>
      </c>
      <c r="AX9" s="86">
        <f>AV9*AW9</f>
        <v>0</v>
      </c>
      <c r="AY9">
        <f>AS9</f>
        <v>0</v>
      </c>
      <c r="AZ9" s="16">
        <f>AW9+(AW9*'Ingreso Datos '!$D$17)</f>
        <v>42500</v>
      </c>
      <c r="BA9" s="86">
        <f>AY9*AZ9</f>
        <v>0</v>
      </c>
      <c r="BB9">
        <f>AV9</f>
        <v>0</v>
      </c>
      <c r="BC9" s="16">
        <f>AZ9+(AZ9*'Ingreso Datos '!$D$17)</f>
        <v>42500</v>
      </c>
      <c r="BD9" s="86">
        <f>BB9*BC9</f>
        <v>0</v>
      </c>
      <c r="BE9">
        <f>AY9</f>
        <v>0</v>
      </c>
      <c r="BF9" s="16">
        <f>BC9+(BC9*'Ingreso Datos '!$D$17)</f>
        <v>42500</v>
      </c>
      <c r="BG9" s="86">
        <f>BE9*BF9</f>
        <v>0</v>
      </c>
      <c r="BH9">
        <f>BB9</f>
        <v>0</v>
      </c>
      <c r="BI9" s="16">
        <f>BF9+(BF9*'Ingreso Datos '!$D$17)</f>
        <v>42500</v>
      </c>
      <c r="BJ9" s="86">
        <f>BH9*BI9</f>
        <v>0</v>
      </c>
      <c r="BK9">
        <f>BE9</f>
        <v>0</v>
      </c>
      <c r="BL9" s="16">
        <f>BI9+(BI9*'Ingreso Datos '!$D$17)</f>
        <v>42500</v>
      </c>
      <c r="BM9" s="86">
        <f>BK9*BL9</f>
        <v>0</v>
      </c>
      <c r="BN9">
        <f>BH9</f>
        <v>0</v>
      </c>
      <c r="BO9" s="16">
        <f>BL9+(BL9*'Ingreso Datos '!$D$17)</f>
        <v>42500</v>
      </c>
      <c r="BP9" s="86">
        <f>BN9*BO9</f>
        <v>0</v>
      </c>
      <c r="BQ9">
        <f>BK9</f>
        <v>0</v>
      </c>
      <c r="BR9" s="16">
        <f>BO9+(BO9*'Ingreso Datos '!$D$17)</f>
        <v>42500</v>
      </c>
      <c r="BS9" s="86">
        <f>BQ9*BR9</f>
        <v>0</v>
      </c>
      <c r="BT9">
        <f>BN9</f>
        <v>0</v>
      </c>
      <c r="BU9" s="16">
        <f>BR9+(BR9*'Ingreso Datos '!$D$17)</f>
        <v>42500</v>
      </c>
      <c r="BV9" s="86">
        <f>BT9*BU9</f>
        <v>0</v>
      </c>
      <c r="BW9">
        <f>BQ9</f>
        <v>0</v>
      </c>
      <c r="BX9" s="16">
        <f>BU9+(BU9*'Ingreso Datos '!$D$17)</f>
        <v>42500</v>
      </c>
      <c r="BY9" s="86">
        <f>BW9*BX9</f>
        <v>0</v>
      </c>
    </row>
    <row r="10" spans="2:77" outlineLevel="1" x14ac:dyDescent="0.25">
      <c r="B10" s="12" t="s">
        <v>17</v>
      </c>
      <c r="C10" s="10">
        <f>'Ingreso Datos '!L12</f>
        <v>10</v>
      </c>
      <c r="D10" s="16">
        <f>'Ingreso Datos '!$D$11</f>
        <v>42500</v>
      </c>
      <c r="E10" s="48">
        <f t="shared" ref="E10:E26" si="0">C10*D10</f>
        <v>425000</v>
      </c>
      <c r="F10" s="10">
        <f>'Ingreso Datos '!M12</f>
        <v>0</v>
      </c>
      <c r="G10" s="16">
        <f>D10+(D10*'Ingreso Datos '!$D$17)</f>
        <v>42500</v>
      </c>
      <c r="H10" s="86">
        <f t="shared" ref="H10:H26" si="1">F10*G10</f>
        <v>0</v>
      </c>
      <c r="I10" s="10">
        <f>'Ingreso Datos '!N12</f>
        <v>0</v>
      </c>
      <c r="J10" s="16">
        <f>G10+(G10*'Ingreso Datos '!$D$17)</f>
        <v>42500</v>
      </c>
      <c r="K10" s="86">
        <f t="shared" ref="K10:K26" si="2">I10*J10</f>
        <v>0</v>
      </c>
      <c r="L10" s="14">
        <f>'Ingreso Datos '!O12</f>
        <v>0</v>
      </c>
      <c r="M10" s="16">
        <f>J10+(J10*'Ingreso Datos '!$D$17)</f>
        <v>42500</v>
      </c>
      <c r="N10" s="86">
        <f t="shared" ref="N10:N26" si="3">L10*M10</f>
        <v>0</v>
      </c>
      <c r="O10" s="11">
        <f>'Ingreso Datos '!P12</f>
        <v>0</v>
      </c>
      <c r="P10" s="16">
        <f>M10+(M10*'Ingreso Datos '!$D$17)</f>
        <v>42500</v>
      </c>
      <c r="Q10" s="86">
        <f t="shared" ref="Q10:Q26" si="4">O10*P10</f>
        <v>0</v>
      </c>
      <c r="R10">
        <f>'Ingreso Datos '!Q12</f>
        <v>0</v>
      </c>
      <c r="S10" s="16">
        <f>P10+(P10*'Ingreso Datos '!$D$17)</f>
        <v>42500</v>
      </c>
      <c r="T10" s="86">
        <f t="shared" ref="T10:T26" si="5">R10*S10</f>
        <v>0</v>
      </c>
      <c r="U10">
        <f>'Ingreso Datos '!R12</f>
        <v>0</v>
      </c>
      <c r="V10" s="16">
        <f>S10+(S10*'Ingreso Datos '!$D$17)</f>
        <v>42500</v>
      </c>
      <c r="W10" s="86">
        <f t="shared" ref="W10:W26" si="6">U10*V10</f>
        <v>0</v>
      </c>
      <c r="X10">
        <f>'Ingreso Datos '!S12</f>
        <v>0</v>
      </c>
      <c r="Y10" s="16">
        <f>V10+(V10*'Ingreso Datos '!$D$17)</f>
        <v>42500</v>
      </c>
      <c r="Z10" s="86">
        <f t="shared" ref="Z10:Z26" si="7">X10*Y10</f>
        <v>0</v>
      </c>
      <c r="AA10">
        <f t="shared" ref="AA10:AA26" si="8">X10</f>
        <v>0</v>
      </c>
      <c r="AB10" s="16">
        <f>Y10+(Y10*'Ingreso Datos '!$D$17)</f>
        <v>42500</v>
      </c>
      <c r="AC10" s="86">
        <f t="shared" ref="AC10:AC26" si="9">AA10*AB10</f>
        <v>0</v>
      </c>
      <c r="AD10">
        <f t="shared" ref="AD10:AD26" si="10">X10</f>
        <v>0</v>
      </c>
      <c r="AE10" s="16">
        <f>AB10+(AB10*'Ingreso Datos '!$D$17)</f>
        <v>42500</v>
      </c>
      <c r="AF10" s="86">
        <f t="shared" ref="AF10:AF26" si="11">AD10*AE10</f>
        <v>0</v>
      </c>
      <c r="AG10">
        <f t="shared" ref="AG10:AG26" si="12">AA10</f>
        <v>0</v>
      </c>
      <c r="AH10" s="16">
        <f>AE10+(AE10*'Ingreso Datos '!$D$17)</f>
        <v>42500</v>
      </c>
      <c r="AI10" s="86">
        <f t="shared" ref="AI10:AI26" si="13">AG10*AH10</f>
        <v>0</v>
      </c>
      <c r="AJ10">
        <f t="shared" ref="AJ10:AJ26" si="14">AD10</f>
        <v>0</v>
      </c>
      <c r="AK10" s="16">
        <f>AH10+(AH10*'Ingreso Datos '!$D$17)</f>
        <v>42500</v>
      </c>
      <c r="AL10" s="86">
        <f t="shared" ref="AL10:AL26" si="15">AJ10*AK10</f>
        <v>0</v>
      </c>
      <c r="AM10">
        <f t="shared" ref="AM10:AM26" si="16">AG10</f>
        <v>0</v>
      </c>
      <c r="AN10" s="16">
        <f>AK10+(AK10*'Ingreso Datos '!$D$17)</f>
        <v>42500</v>
      </c>
      <c r="AO10" s="86">
        <f t="shared" ref="AO10:AO26" si="17">AM10*AN10</f>
        <v>0</v>
      </c>
      <c r="AP10">
        <f t="shared" ref="AP10:AP26" si="18">AJ10</f>
        <v>0</v>
      </c>
      <c r="AQ10" s="16">
        <f>AN10+(AN10*'Ingreso Datos '!$D$17)</f>
        <v>42500</v>
      </c>
      <c r="AR10" s="86">
        <f t="shared" ref="AR10:AR26" si="19">AP10*AQ10</f>
        <v>0</v>
      </c>
      <c r="AS10">
        <f t="shared" ref="AS10:AS26" si="20">AM10</f>
        <v>0</v>
      </c>
      <c r="AT10" s="16">
        <f>AQ10+(AQ10*'Ingreso Datos '!$D$17)</f>
        <v>42500</v>
      </c>
      <c r="AU10" s="86">
        <f t="shared" ref="AU10:AU26" si="21">AS10*AT10</f>
        <v>0</v>
      </c>
      <c r="AV10">
        <f t="shared" ref="AV10:AV26" si="22">AP10</f>
        <v>0</v>
      </c>
      <c r="AW10" s="16">
        <f>AT10+(AT10*'Ingreso Datos '!$D$17)</f>
        <v>42500</v>
      </c>
      <c r="AX10" s="86">
        <f t="shared" ref="AX10:AX26" si="23">AV10*AW10</f>
        <v>0</v>
      </c>
      <c r="AY10">
        <f t="shared" ref="AY10:AY26" si="24">AS10</f>
        <v>0</v>
      </c>
      <c r="AZ10" s="16">
        <f>AW10+(AW10*'Ingreso Datos '!$D$17)</f>
        <v>42500</v>
      </c>
      <c r="BA10" s="86">
        <f t="shared" ref="BA10:BA26" si="25">AY10*AZ10</f>
        <v>0</v>
      </c>
      <c r="BB10">
        <f t="shared" ref="BB10:BB26" si="26">AV10</f>
        <v>0</v>
      </c>
      <c r="BC10" s="16">
        <f>AZ10+(AZ10*'Ingreso Datos '!$D$17)</f>
        <v>42500</v>
      </c>
      <c r="BD10" s="86">
        <f t="shared" ref="BD10:BD26" si="27">BB10*BC10</f>
        <v>0</v>
      </c>
      <c r="BE10">
        <f t="shared" ref="BE10:BE26" si="28">AY10</f>
        <v>0</v>
      </c>
      <c r="BF10" s="16">
        <f>BC10+(BC10*'Ingreso Datos '!$D$17)</f>
        <v>42500</v>
      </c>
      <c r="BG10" s="86">
        <f t="shared" ref="BG10:BG26" si="29">BE10*BF10</f>
        <v>0</v>
      </c>
      <c r="BH10">
        <f t="shared" ref="BH10:BH26" si="30">BB10</f>
        <v>0</v>
      </c>
      <c r="BI10" s="16">
        <f>BF10+(BF10*'Ingreso Datos '!$D$17)</f>
        <v>42500</v>
      </c>
      <c r="BJ10" s="86">
        <f t="shared" ref="BJ10:BJ26" si="31">BH10*BI10</f>
        <v>0</v>
      </c>
      <c r="BK10">
        <f t="shared" ref="BK10:BK26" si="32">BE10</f>
        <v>0</v>
      </c>
      <c r="BL10" s="16">
        <f>BI10+(BI10*'Ingreso Datos '!$D$17)</f>
        <v>42500</v>
      </c>
      <c r="BM10" s="86">
        <f t="shared" ref="BM10:BM26" si="33">BK10*BL10</f>
        <v>0</v>
      </c>
      <c r="BN10">
        <f t="shared" ref="BN10:BN26" si="34">BH10</f>
        <v>0</v>
      </c>
      <c r="BO10" s="16">
        <f>BL10+(BL10*'Ingreso Datos '!$D$17)</f>
        <v>42500</v>
      </c>
      <c r="BP10" s="86">
        <f t="shared" ref="BP10:BP26" si="35">BN10*BO10</f>
        <v>0</v>
      </c>
      <c r="BQ10">
        <f t="shared" ref="BQ10:BQ26" si="36">BK10</f>
        <v>0</v>
      </c>
      <c r="BR10" s="16">
        <f>BO10+(BO10*'Ingreso Datos '!$D$17)</f>
        <v>42500</v>
      </c>
      <c r="BS10" s="86">
        <f t="shared" ref="BS10:BS26" si="37">BQ10*BR10</f>
        <v>0</v>
      </c>
      <c r="BT10">
        <f t="shared" ref="BT10:BT26" si="38">BN10</f>
        <v>0</v>
      </c>
      <c r="BU10" s="16">
        <f>BR10+(BR10*'Ingreso Datos '!$D$17)</f>
        <v>42500</v>
      </c>
      <c r="BV10" s="86">
        <f t="shared" ref="BV10:BV26" si="39">BT10*BU10</f>
        <v>0</v>
      </c>
      <c r="BW10">
        <f t="shared" ref="BW10:BW26" si="40">BQ10</f>
        <v>0</v>
      </c>
      <c r="BX10" s="16">
        <f>BU10+(BU10*'Ingreso Datos '!$D$17)</f>
        <v>42500</v>
      </c>
      <c r="BY10" s="86">
        <f t="shared" ref="BY10:BY26" si="41">BW10*BX10</f>
        <v>0</v>
      </c>
    </row>
    <row r="11" spans="2:77" outlineLevel="1" x14ac:dyDescent="0.25">
      <c r="B11" s="12" t="s">
        <v>2</v>
      </c>
      <c r="C11" s="10">
        <f>'Ingreso Datos '!L13</f>
        <v>10</v>
      </c>
      <c r="D11" s="16">
        <f>'Ingreso Datos '!$D$11</f>
        <v>42500</v>
      </c>
      <c r="E11" s="48">
        <f t="shared" si="0"/>
        <v>425000</v>
      </c>
      <c r="F11" s="10">
        <f>'Ingreso Datos '!M13</f>
        <v>0</v>
      </c>
      <c r="G11" s="16">
        <f>D11+(D11*'Ingreso Datos '!$D$17)</f>
        <v>42500</v>
      </c>
      <c r="H11" s="86">
        <f t="shared" si="1"/>
        <v>0</v>
      </c>
      <c r="I11" s="10">
        <f>'Ingreso Datos '!N13</f>
        <v>0</v>
      </c>
      <c r="J11" s="16">
        <f>G11+(G11*'Ingreso Datos '!$D$17)</f>
        <v>42500</v>
      </c>
      <c r="K11" s="86">
        <f t="shared" si="2"/>
        <v>0</v>
      </c>
      <c r="L11" s="14">
        <f>'Ingreso Datos '!O13</f>
        <v>0</v>
      </c>
      <c r="M11" s="16">
        <f>J11+(J11*'Ingreso Datos '!$D$17)</f>
        <v>42500</v>
      </c>
      <c r="N11" s="86">
        <f t="shared" si="3"/>
        <v>0</v>
      </c>
      <c r="O11" s="11">
        <f>'Ingreso Datos '!P13</f>
        <v>0</v>
      </c>
      <c r="P11" s="16">
        <f>M11+(M11*'Ingreso Datos '!$D$17)</f>
        <v>42500</v>
      </c>
      <c r="Q11" s="86">
        <f t="shared" si="4"/>
        <v>0</v>
      </c>
      <c r="R11">
        <f>'Ingreso Datos '!Q13</f>
        <v>0</v>
      </c>
      <c r="S11" s="16">
        <f>P11+(P11*'Ingreso Datos '!$D$17)</f>
        <v>42500</v>
      </c>
      <c r="T11" s="86">
        <f t="shared" si="5"/>
        <v>0</v>
      </c>
      <c r="U11">
        <f>'Ingreso Datos '!R13</f>
        <v>0</v>
      </c>
      <c r="V11" s="16">
        <f>S11+(S11*'Ingreso Datos '!$D$17)</f>
        <v>42500</v>
      </c>
      <c r="W11" s="86">
        <f t="shared" si="6"/>
        <v>0</v>
      </c>
      <c r="X11">
        <f>'Ingreso Datos '!S13</f>
        <v>0</v>
      </c>
      <c r="Y11" s="16">
        <f>V11+(V11*'Ingreso Datos '!$D$17)</f>
        <v>42500</v>
      </c>
      <c r="Z11" s="86">
        <f t="shared" si="7"/>
        <v>0</v>
      </c>
      <c r="AA11">
        <f t="shared" si="8"/>
        <v>0</v>
      </c>
      <c r="AB11" s="16">
        <f>Y11+(Y11*'Ingreso Datos '!$D$17)</f>
        <v>42500</v>
      </c>
      <c r="AC11" s="86">
        <f t="shared" si="9"/>
        <v>0</v>
      </c>
      <c r="AD11">
        <f t="shared" si="10"/>
        <v>0</v>
      </c>
      <c r="AE11" s="16">
        <f>AB11+(AB11*'Ingreso Datos '!$D$17)</f>
        <v>42500</v>
      </c>
      <c r="AF11" s="86">
        <f t="shared" si="11"/>
        <v>0</v>
      </c>
      <c r="AG11">
        <f t="shared" si="12"/>
        <v>0</v>
      </c>
      <c r="AH11" s="16">
        <f>AE11+(AE11*'Ingreso Datos '!$D$17)</f>
        <v>42500</v>
      </c>
      <c r="AI11" s="86">
        <f t="shared" si="13"/>
        <v>0</v>
      </c>
      <c r="AJ11">
        <f t="shared" si="14"/>
        <v>0</v>
      </c>
      <c r="AK11" s="16">
        <f>AH11+(AH11*'Ingreso Datos '!$D$17)</f>
        <v>42500</v>
      </c>
      <c r="AL11" s="86">
        <f t="shared" si="15"/>
        <v>0</v>
      </c>
      <c r="AM11">
        <f t="shared" si="16"/>
        <v>0</v>
      </c>
      <c r="AN11" s="16">
        <f>AK11+(AK11*'Ingreso Datos '!$D$17)</f>
        <v>42500</v>
      </c>
      <c r="AO11" s="86">
        <f t="shared" si="17"/>
        <v>0</v>
      </c>
      <c r="AP11">
        <f t="shared" si="18"/>
        <v>0</v>
      </c>
      <c r="AQ11" s="16">
        <f>AN11+(AN11*'Ingreso Datos '!$D$17)</f>
        <v>42500</v>
      </c>
      <c r="AR11" s="86">
        <f t="shared" si="19"/>
        <v>0</v>
      </c>
      <c r="AS11">
        <f t="shared" si="20"/>
        <v>0</v>
      </c>
      <c r="AT11" s="16">
        <f>AQ11+(AQ11*'Ingreso Datos '!$D$17)</f>
        <v>42500</v>
      </c>
      <c r="AU11" s="86">
        <f t="shared" si="21"/>
        <v>0</v>
      </c>
      <c r="AV11">
        <f t="shared" si="22"/>
        <v>0</v>
      </c>
      <c r="AW11" s="16">
        <f>AT11+(AT11*'Ingreso Datos '!$D$17)</f>
        <v>42500</v>
      </c>
      <c r="AX11" s="86">
        <f t="shared" si="23"/>
        <v>0</v>
      </c>
      <c r="AY11">
        <f t="shared" si="24"/>
        <v>0</v>
      </c>
      <c r="AZ11" s="16">
        <f>AW11+(AW11*'Ingreso Datos '!$D$17)</f>
        <v>42500</v>
      </c>
      <c r="BA11" s="86">
        <f t="shared" si="25"/>
        <v>0</v>
      </c>
      <c r="BB11">
        <f t="shared" si="26"/>
        <v>0</v>
      </c>
      <c r="BC11" s="16">
        <f>AZ11+(AZ11*'Ingreso Datos '!$D$17)</f>
        <v>42500</v>
      </c>
      <c r="BD11" s="86">
        <f t="shared" si="27"/>
        <v>0</v>
      </c>
      <c r="BE11">
        <f t="shared" si="28"/>
        <v>0</v>
      </c>
      <c r="BF11" s="16">
        <f>BC11+(BC11*'Ingreso Datos '!$D$17)</f>
        <v>42500</v>
      </c>
      <c r="BG11" s="86">
        <f t="shared" si="29"/>
        <v>0</v>
      </c>
      <c r="BH11">
        <f t="shared" si="30"/>
        <v>0</v>
      </c>
      <c r="BI11" s="16">
        <f>BF11+(BF11*'Ingreso Datos '!$D$17)</f>
        <v>42500</v>
      </c>
      <c r="BJ11" s="86">
        <f t="shared" si="31"/>
        <v>0</v>
      </c>
      <c r="BK11">
        <f t="shared" si="32"/>
        <v>0</v>
      </c>
      <c r="BL11" s="16">
        <f>BI11+(BI11*'Ingreso Datos '!$D$17)</f>
        <v>42500</v>
      </c>
      <c r="BM11" s="86">
        <f t="shared" si="33"/>
        <v>0</v>
      </c>
      <c r="BN11">
        <f t="shared" si="34"/>
        <v>0</v>
      </c>
      <c r="BO11" s="16">
        <f>BL11+(BL11*'Ingreso Datos '!$D$17)</f>
        <v>42500</v>
      </c>
      <c r="BP11" s="86">
        <f t="shared" si="35"/>
        <v>0</v>
      </c>
      <c r="BQ11">
        <f t="shared" si="36"/>
        <v>0</v>
      </c>
      <c r="BR11" s="16">
        <f>BO11+(BO11*'Ingreso Datos '!$D$17)</f>
        <v>42500</v>
      </c>
      <c r="BS11" s="86">
        <f t="shared" si="37"/>
        <v>0</v>
      </c>
      <c r="BT11">
        <f t="shared" si="38"/>
        <v>0</v>
      </c>
      <c r="BU11" s="16">
        <f>BR11+(BR11*'Ingreso Datos '!$D$17)</f>
        <v>42500</v>
      </c>
      <c r="BV11" s="86">
        <f t="shared" si="39"/>
        <v>0</v>
      </c>
      <c r="BW11">
        <f t="shared" si="40"/>
        <v>0</v>
      </c>
      <c r="BX11" s="16">
        <f>BU11+(BU11*'Ingreso Datos '!$D$17)</f>
        <v>42500</v>
      </c>
      <c r="BY11" s="86">
        <f t="shared" si="41"/>
        <v>0</v>
      </c>
    </row>
    <row r="12" spans="2:77" outlineLevel="1" x14ac:dyDescent="0.25">
      <c r="B12" s="12" t="s">
        <v>3</v>
      </c>
      <c r="C12" s="10">
        <f>'Ingreso Datos '!L14</f>
        <v>0</v>
      </c>
      <c r="D12" s="16">
        <f>'Ingreso Datos '!$D$11</f>
        <v>42500</v>
      </c>
      <c r="E12" s="48">
        <f t="shared" si="0"/>
        <v>0</v>
      </c>
      <c r="F12" s="10">
        <f>'Ingreso Datos '!M14</f>
        <v>0</v>
      </c>
      <c r="G12" s="16">
        <f>D12+(D12*'Ingreso Datos '!$D$17)</f>
        <v>42500</v>
      </c>
      <c r="H12" s="86">
        <f t="shared" si="1"/>
        <v>0</v>
      </c>
      <c r="I12" s="10">
        <f>'Ingreso Datos '!N14</f>
        <v>0</v>
      </c>
      <c r="J12" s="16">
        <f>G12+(G12*'Ingreso Datos '!$D$17)</f>
        <v>42500</v>
      </c>
      <c r="K12" s="86">
        <f t="shared" si="2"/>
        <v>0</v>
      </c>
      <c r="L12" s="14">
        <f>'Ingreso Datos '!O14</f>
        <v>0</v>
      </c>
      <c r="M12" s="16">
        <f>J12+(J12*'Ingreso Datos '!$D$17)</f>
        <v>42500</v>
      </c>
      <c r="N12" s="86">
        <f t="shared" si="3"/>
        <v>0</v>
      </c>
      <c r="O12" s="11">
        <f>'Ingreso Datos '!P14</f>
        <v>0</v>
      </c>
      <c r="P12" s="16">
        <f>M12+(M12*'Ingreso Datos '!$D$17)</f>
        <v>42500</v>
      </c>
      <c r="Q12" s="86">
        <f t="shared" si="4"/>
        <v>0</v>
      </c>
      <c r="R12">
        <f>'Ingreso Datos '!Q14</f>
        <v>0</v>
      </c>
      <c r="S12" s="16">
        <f>P12+(P12*'Ingreso Datos '!$D$17)</f>
        <v>42500</v>
      </c>
      <c r="T12" s="86">
        <f t="shared" si="5"/>
        <v>0</v>
      </c>
      <c r="U12">
        <f>'Ingreso Datos '!R14</f>
        <v>0</v>
      </c>
      <c r="V12" s="16">
        <f>S12+(S12*'Ingreso Datos '!$D$17)</f>
        <v>42500</v>
      </c>
      <c r="W12" s="86">
        <f t="shared" si="6"/>
        <v>0</v>
      </c>
      <c r="X12">
        <f>'Ingreso Datos '!S14</f>
        <v>0</v>
      </c>
      <c r="Y12" s="16">
        <f>V12+(V12*'Ingreso Datos '!$D$17)</f>
        <v>42500</v>
      </c>
      <c r="Z12" s="86">
        <f t="shared" si="7"/>
        <v>0</v>
      </c>
      <c r="AA12">
        <f t="shared" si="8"/>
        <v>0</v>
      </c>
      <c r="AB12" s="16">
        <f>Y12+(Y12*'Ingreso Datos '!$D$17)</f>
        <v>42500</v>
      </c>
      <c r="AC12" s="86">
        <f t="shared" si="9"/>
        <v>0</v>
      </c>
      <c r="AD12">
        <f t="shared" si="10"/>
        <v>0</v>
      </c>
      <c r="AE12" s="16">
        <f>AB12+(AB12*'Ingreso Datos '!$D$17)</f>
        <v>42500</v>
      </c>
      <c r="AF12" s="86">
        <f t="shared" si="11"/>
        <v>0</v>
      </c>
      <c r="AG12">
        <f t="shared" si="12"/>
        <v>0</v>
      </c>
      <c r="AH12" s="16">
        <f>AE12+(AE12*'Ingreso Datos '!$D$17)</f>
        <v>42500</v>
      </c>
      <c r="AI12" s="86">
        <f t="shared" si="13"/>
        <v>0</v>
      </c>
      <c r="AJ12">
        <f t="shared" si="14"/>
        <v>0</v>
      </c>
      <c r="AK12" s="16">
        <f>AH12+(AH12*'Ingreso Datos '!$D$17)</f>
        <v>42500</v>
      </c>
      <c r="AL12" s="86">
        <f t="shared" si="15"/>
        <v>0</v>
      </c>
      <c r="AM12">
        <f t="shared" si="16"/>
        <v>0</v>
      </c>
      <c r="AN12" s="16">
        <f>AK12+(AK12*'Ingreso Datos '!$D$17)</f>
        <v>42500</v>
      </c>
      <c r="AO12" s="86">
        <f t="shared" si="17"/>
        <v>0</v>
      </c>
      <c r="AP12">
        <f t="shared" si="18"/>
        <v>0</v>
      </c>
      <c r="AQ12" s="16">
        <f>AN12+(AN12*'Ingreso Datos '!$D$17)</f>
        <v>42500</v>
      </c>
      <c r="AR12" s="86">
        <f t="shared" si="19"/>
        <v>0</v>
      </c>
      <c r="AS12">
        <f t="shared" si="20"/>
        <v>0</v>
      </c>
      <c r="AT12" s="16">
        <f>AQ12+(AQ12*'Ingreso Datos '!$D$17)</f>
        <v>42500</v>
      </c>
      <c r="AU12" s="86">
        <f t="shared" si="21"/>
        <v>0</v>
      </c>
      <c r="AV12">
        <f t="shared" si="22"/>
        <v>0</v>
      </c>
      <c r="AW12" s="16">
        <f>AT12+(AT12*'Ingreso Datos '!$D$17)</f>
        <v>42500</v>
      </c>
      <c r="AX12" s="86">
        <f t="shared" si="23"/>
        <v>0</v>
      </c>
      <c r="AY12">
        <f t="shared" si="24"/>
        <v>0</v>
      </c>
      <c r="AZ12" s="16">
        <f>AW12+(AW12*'Ingreso Datos '!$D$17)</f>
        <v>42500</v>
      </c>
      <c r="BA12" s="86">
        <f t="shared" si="25"/>
        <v>0</v>
      </c>
      <c r="BB12">
        <f t="shared" si="26"/>
        <v>0</v>
      </c>
      <c r="BC12" s="16">
        <f>AZ12+(AZ12*'Ingreso Datos '!$D$17)</f>
        <v>42500</v>
      </c>
      <c r="BD12" s="86">
        <f t="shared" si="27"/>
        <v>0</v>
      </c>
      <c r="BE12">
        <f t="shared" si="28"/>
        <v>0</v>
      </c>
      <c r="BF12" s="16">
        <f>BC12+(BC12*'Ingreso Datos '!$D$17)</f>
        <v>42500</v>
      </c>
      <c r="BG12" s="86">
        <f t="shared" si="29"/>
        <v>0</v>
      </c>
      <c r="BH12">
        <f t="shared" si="30"/>
        <v>0</v>
      </c>
      <c r="BI12" s="16">
        <f>BF12+(BF12*'Ingreso Datos '!$D$17)</f>
        <v>42500</v>
      </c>
      <c r="BJ12" s="86">
        <f t="shared" si="31"/>
        <v>0</v>
      </c>
      <c r="BK12">
        <f t="shared" si="32"/>
        <v>0</v>
      </c>
      <c r="BL12" s="16">
        <f>BI12+(BI12*'Ingreso Datos '!$D$17)</f>
        <v>42500</v>
      </c>
      <c r="BM12" s="86">
        <f t="shared" si="33"/>
        <v>0</v>
      </c>
      <c r="BN12">
        <f t="shared" si="34"/>
        <v>0</v>
      </c>
      <c r="BO12" s="16">
        <f>BL12+(BL12*'Ingreso Datos '!$D$17)</f>
        <v>42500</v>
      </c>
      <c r="BP12" s="86">
        <f t="shared" si="35"/>
        <v>0</v>
      </c>
      <c r="BQ12">
        <f t="shared" si="36"/>
        <v>0</v>
      </c>
      <c r="BR12" s="16">
        <f>BO12+(BO12*'Ingreso Datos '!$D$17)</f>
        <v>42500</v>
      </c>
      <c r="BS12" s="86">
        <f t="shared" si="37"/>
        <v>0</v>
      </c>
      <c r="BT12">
        <f t="shared" si="38"/>
        <v>0</v>
      </c>
      <c r="BU12" s="16">
        <f>BR12+(BR12*'Ingreso Datos '!$D$17)</f>
        <v>42500</v>
      </c>
      <c r="BV12" s="86">
        <f t="shared" si="39"/>
        <v>0</v>
      </c>
      <c r="BW12">
        <f t="shared" si="40"/>
        <v>0</v>
      </c>
      <c r="BX12" s="16">
        <f>BU12+(BU12*'Ingreso Datos '!$D$17)</f>
        <v>42500</v>
      </c>
      <c r="BY12" s="86">
        <f t="shared" si="41"/>
        <v>0</v>
      </c>
    </row>
    <row r="13" spans="2:77" outlineLevel="1" x14ac:dyDescent="0.25">
      <c r="B13" s="12" t="s">
        <v>4</v>
      </c>
      <c r="C13" s="10">
        <f>'Ingreso Datos '!L15</f>
        <v>10</v>
      </c>
      <c r="D13" s="16">
        <f>'Ingreso Datos '!$D$11</f>
        <v>42500</v>
      </c>
      <c r="E13" s="48">
        <f t="shared" si="0"/>
        <v>425000</v>
      </c>
      <c r="F13" s="10">
        <f>'Ingreso Datos '!M15</f>
        <v>1</v>
      </c>
      <c r="G13" s="16">
        <f>D13+(D13*'Ingreso Datos '!$D$17)</f>
        <v>42500</v>
      </c>
      <c r="H13" s="86">
        <f t="shared" si="1"/>
        <v>42500</v>
      </c>
      <c r="I13" s="10">
        <f>'Ingreso Datos '!N15</f>
        <v>1</v>
      </c>
      <c r="J13" s="16">
        <f>G13+(G13*'Ingreso Datos '!$D$17)</f>
        <v>42500</v>
      </c>
      <c r="K13" s="86">
        <f t="shared" si="2"/>
        <v>42500</v>
      </c>
      <c r="L13" s="14">
        <f>'Ingreso Datos '!O15</f>
        <v>0</v>
      </c>
      <c r="M13" s="16">
        <f>J13+(J13*'Ingreso Datos '!$D$17)</f>
        <v>42500</v>
      </c>
      <c r="N13" s="86">
        <f t="shared" si="3"/>
        <v>0</v>
      </c>
      <c r="O13" s="11">
        <f>'Ingreso Datos '!P15</f>
        <v>0</v>
      </c>
      <c r="P13" s="16">
        <f>M13+(M13*'Ingreso Datos '!$D$17)</f>
        <v>42500</v>
      </c>
      <c r="Q13" s="86">
        <f t="shared" si="4"/>
        <v>0</v>
      </c>
      <c r="R13">
        <f>'Ingreso Datos '!Q15</f>
        <v>0</v>
      </c>
      <c r="S13" s="16">
        <f>P13+(P13*'Ingreso Datos '!$D$17)</f>
        <v>42500</v>
      </c>
      <c r="T13" s="86">
        <f t="shared" si="5"/>
        <v>0</v>
      </c>
      <c r="U13">
        <f>'Ingreso Datos '!R15</f>
        <v>0</v>
      </c>
      <c r="V13" s="16">
        <f>S13+(S13*'Ingreso Datos '!$D$17)</f>
        <v>42500</v>
      </c>
      <c r="W13" s="86">
        <f t="shared" si="6"/>
        <v>0</v>
      </c>
      <c r="X13">
        <f>'Ingreso Datos '!S15</f>
        <v>0</v>
      </c>
      <c r="Y13" s="16">
        <f>V13+(V13*'Ingreso Datos '!$D$17)</f>
        <v>42500</v>
      </c>
      <c r="Z13" s="86">
        <f t="shared" si="7"/>
        <v>0</v>
      </c>
      <c r="AA13">
        <f t="shared" si="8"/>
        <v>0</v>
      </c>
      <c r="AB13" s="16">
        <f>Y13+(Y13*'Ingreso Datos '!$D$17)</f>
        <v>42500</v>
      </c>
      <c r="AC13" s="86">
        <f t="shared" si="9"/>
        <v>0</v>
      </c>
      <c r="AD13">
        <f t="shared" si="10"/>
        <v>0</v>
      </c>
      <c r="AE13" s="16">
        <f>AB13+(AB13*'Ingreso Datos '!$D$17)</f>
        <v>42500</v>
      </c>
      <c r="AF13" s="86">
        <f t="shared" si="11"/>
        <v>0</v>
      </c>
      <c r="AG13">
        <f t="shared" si="12"/>
        <v>0</v>
      </c>
      <c r="AH13" s="16">
        <f>AE13+(AE13*'Ingreso Datos '!$D$17)</f>
        <v>42500</v>
      </c>
      <c r="AI13" s="86">
        <f t="shared" si="13"/>
        <v>0</v>
      </c>
      <c r="AJ13">
        <f t="shared" si="14"/>
        <v>0</v>
      </c>
      <c r="AK13" s="16">
        <f>AH13+(AH13*'Ingreso Datos '!$D$17)</f>
        <v>42500</v>
      </c>
      <c r="AL13" s="86">
        <f t="shared" si="15"/>
        <v>0</v>
      </c>
      <c r="AM13">
        <f t="shared" si="16"/>
        <v>0</v>
      </c>
      <c r="AN13" s="16">
        <f>AK13+(AK13*'Ingreso Datos '!$D$17)</f>
        <v>42500</v>
      </c>
      <c r="AO13" s="86">
        <f t="shared" si="17"/>
        <v>0</v>
      </c>
      <c r="AP13">
        <f t="shared" si="18"/>
        <v>0</v>
      </c>
      <c r="AQ13" s="16">
        <f>AN13+(AN13*'Ingreso Datos '!$D$17)</f>
        <v>42500</v>
      </c>
      <c r="AR13" s="86">
        <f t="shared" si="19"/>
        <v>0</v>
      </c>
      <c r="AS13">
        <f t="shared" si="20"/>
        <v>0</v>
      </c>
      <c r="AT13" s="16">
        <f>AQ13+(AQ13*'Ingreso Datos '!$D$17)</f>
        <v>42500</v>
      </c>
      <c r="AU13" s="86">
        <f t="shared" si="21"/>
        <v>0</v>
      </c>
      <c r="AV13">
        <f t="shared" si="22"/>
        <v>0</v>
      </c>
      <c r="AW13" s="16">
        <f>AT13+(AT13*'Ingreso Datos '!$D$17)</f>
        <v>42500</v>
      </c>
      <c r="AX13" s="86">
        <f t="shared" si="23"/>
        <v>0</v>
      </c>
      <c r="AY13">
        <f t="shared" si="24"/>
        <v>0</v>
      </c>
      <c r="AZ13" s="16">
        <f>AW13+(AW13*'Ingreso Datos '!$D$17)</f>
        <v>42500</v>
      </c>
      <c r="BA13" s="86">
        <f t="shared" si="25"/>
        <v>0</v>
      </c>
      <c r="BB13">
        <f t="shared" si="26"/>
        <v>0</v>
      </c>
      <c r="BC13" s="16">
        <f>AZ13+(AZ13*'Ingreso Datos '!$D$17)</f>
        <v>42500</v>
      </c>
      <c r="BD13" s="86">
        <f t="shared" si="27"/>
        <v>0</v>
      </c>
      <c r="BE13">
        <f t="shared" si="28"/>
        <v>0</v>
      </c>
      <c r="BF13" s="16">
        <f>BC13+(BC13*'Ingreso Datos '!$D$17)</f>
        <v>42500</v>
      </c>
      <c r="BG13" s="86">
        <f t="shared" si="29"/>
        <v>0</v>
      </c>
      <c r="BH13">
        <f t="shared" si="30"/>
        <v>0</v>
      </c>
      <c r="BI13" s="16">
        <f>BF13+(BF13*'Ingreso Datos '!$D$17)</f>
        <v>42500</v>
      </c>
      <c r="BJ13" s="86">
        <f t="shared" si="31"/>
        <v>0</v>
      </c>
      <c r="BK13">
        <f t="shared" si="32"/>
        <v>0</v>
      </c>
      <c r="BL13" s="16">
        <f>BI13+(BI13*'Ingreso Datos '!$D$17)</f>
        <v>42500</v>
      </c>
      <c r="BM13" s="86">
        <f t="shared" si="33"/>
        <v>0</v>
      </c>
      <c r="BN13">
        <f t="shared" si="34"/>
        <v>0</v>
      </c>
      <c r="BO13" s="16">
        <f>BL13+(BL13*'Ingreso Datos '!$D$17)</f>
        <v>42500</v>
      </c>
      <c r="BP13" s="86">
        <f t="shared" si="35"/>
        <v>0</v>
      </c>
      <c r="BQ13">
        <f t="shared" si="36"/>
        <v>0</v>
      </c>
      <c r="BR13" s="16">
        <f>BO13+(BO13*'Ingreso Datos '!$D$17)</f>
        <v>42500</v>
      </c>
      <c r="BS13" s="86">
        <f t="shared" si="37"/>
        <v>0</v>
      </c>
      <c r="BT13">
        <f t="shared" si="38"/>
        <v>0</v>
      </c>
      <c r="BU13" s="16">
        <f>BR13+(BR13*'Ingreso Datos '!$D$17)</f>
        <v>42500</v>
      </c>
      <c r="BV13" s="86">
        <f t="shared" si="39"/>
        <v>0</v>
      </c>
      <c r="BW13">
        <f t="shared" si="40"/>
        <v>0</v>
      </c>
      <c r="BX13" s="16">
        <f>BU13+(BU13*'Ingreso Datos '!$D$17)</f>
        <v>42500</v>
      </c>
      <c r="BY13" s="86">
        <f t="shared" si="41"/>
        <v>0</v>
      </c>
    </row>
    <row r="14" spans="2:77" outlineLevel="1" x14ac:dyDescent="0.25">
      <c r="B14" s="12" t="s">
        <v>5</v>
      </c>
      <c r="C14" s="10">
        <f>'Ingreso Datos '!L16</f>
        <v>15</v>
      </c>
      <c r="D14" s="16">
        <f>'Ingreso Datos '!$D$11</f>
        <v>42500</v>
      </c>
      <c r="E14" s="48">
        <f t="shared" si="0"/>
        <v>637500</v>
      </c>
      <c r="F14" s="10">
        <f>'Ingreso Datos '!M16</f>
        <v>0</v>
      </c>
      <c r="G14" s="16">
        <f>D14+(D14*'Ingreso Datos '!$D$17)</f>
        <v>42500</v>
      </c>
      <c r="H14" s="86">
        <f t="shared" si="1"/>
        <v>0</v>
      </c>
      <c r="I14" s="10">
        <f>'Ingreso Datos '!N16</f>
        <v>0</v>
      </c>
      <c r="J14" s="16">
        <f>G14+(G14*'Ingreso Datos '!$D$17)</f>
        <v>42500</v>
      </c>
      <c r="K14" s="86">
        <f t="shared" si="2"/>
        <v>0</v>
      </c>
      <c r="L14" s="14">
        <f>'Ingreso Datos '!O16</f>
        <v>0</v>
      </c>
      <c r="M14" s="16">
        <f>J14+(J14*'Ingreso Datos '!$D$17)</f>
        <v>42500</v>
      </c>
      <c r="N14" s="86">
        <f t="shared" si="3"/>
        <v>0</v>
      </c>
      <c r="O14" s="11">
        <f>'Ingreso Datos '!P16</f>
        <v>0</v>
      </c>
      <c r="P14" s="16">
        <f>M14+(M14*'Ingreso Datos '!$D$17)</f>
        <v>42500</v>
      </c>
      <c r="Q14" s="86">
        <f t="shared" si="4"/>
        <v>0</v>
      </c>
      <c r="R14">
        <f>'Ingreso Datos '!Q16</f>
        <v>0</v>
      </c>
      <c r="S14" s="16">
        <f>P14+(P14*'Ingreso Datos '!$D$17)</f>
        <v>42500</v>
      </c>
      <c r="T14" s="86">
        <f t="shared" si="5"/>
        <v>0</v>
      </c>
      <c r="U14">
        <f>'Ingreso Datos '!R16</f>
        <v>0</v>
      </c>
      <c r="V14" s="16">
        <f>S14+(S14*'Ingreso Datos '!$D$17)</f>
        <v>42500</v>
      </c>
      <c r="W14" s="86">
        <f t="shared" si="6"/>
        <v>0</v>
      </c>
      <c r="X14">
        <f>'Ingreso Datos '!S16</f>
        <v>0</v>
      </c>
      <c r="Y14" s="16">
        <f>V14+(V14*'Ingreso Datos '!$D$17)</f>
        <v>42500</v>
      </c>
      <c r="Z14" s="86">
        <f t="shared" si="7"/>
        <v>0</v>
      </c>
      <c r="AA14">
        <f t="shared" si="8"/>
        <v>0</v>
      </c>
      <c r="AB14" s="16">
        <f>Y14+(Y14*'Ingreso Datos '!$D$17)</f>
        <v>42500</v>
      </c>
      <c r="AC14" s="86">
        <f t="shared" si="9"/>
        <v>0</v>
      </c>
      <c r="AD14">
        <f t="shared" si="10"/>
        <v>0</v>
      </c>
      <c r="AE14" s="16">
        <f>AB14+(AB14*'Ingreso Datos '!$D$17)</f>
        <v>42500</v>
      </c>
      <c r="AF14" s="86">
        <f t="shared" si="11"/>
        <v>0</v>
      </c>
      <c r="AG14">
        <f t="shared" si="12"/>
        <v>0</v>
      </c>
      <c r="AH14" s="16">
        <f>AE14+(AE14*'Ingreso Datos '!$D$17)</f>
        <v>42500</v>
      </c>
      <c r="AI14" s="86">
        <f t="shared" si="13"/>
        <v>0</v>
      </c>
      <c r="AJ14">
        <f t="shared" si="14"/>
        <v>0</v>
      </c>
      <c r="AK14" s="16">
        <f>AH14+(AH14*'Ingreso Datos '!$D$17)</f>
        <v>42500</v>
      </c>
      <c r="AL14" s="86">
        <f t="shared" si="15"/>
        <v>0</v>
      </c>
      <c r="AM14">
        <f t="shared" si="16"/>
        <v>0</v>
      </c>
      <c r="AN14" s="16">
        <f>AK14+(AK14*'Ingreso Datos '!$D$17)</f>
        <v>42500</v>
      </c>
      <c r="AO14" s="86">
        <f t="shared" si="17"/>
        <v>0</v>
      </c>
      <c r="AP14">
        <f t="shared" si="18"/>
        <v>0</v>
      </c>
      <c r="AQ14" s="16">
        <f>AN14+(AN14*'Ingreso Datos '!$D$17)</f>
        <v>42500</v>
      </c>
      <c r="AR14" s="86">
        <f t="shared" si="19"/>
        <v>0</v>
      </c>
      <c r="AS14">
        <f t="shared" si="20"/>
        <v>0</v>
      </c>
      <c r="AT14" s="16">
        <f>AQ14+(AQ14*'Ingreso Datos '!$D$17)</f>
        <v>42500</v>
      </c>
      <c r="AU14" s="86">
        <f t="shared" si="21"/>
        <v>0</v>
      </c>
      <c r="AV14">
        <f t="shared" si="22"/>
        <v>0</v>
      </c>
      <c r="AW14" s="16">
        <f>AT14+(AT14*'Ingreso Datos '!$D$17)</f>
        <v>42500</v>
      </c>
      <c r="AX14" s="86">
        <f t="shared" si="23"/>
        <v>0</v>
      </c>
      <c r="AY14">
        <f t="shared" si="24"/>
        <v>0</v>
      </c>
      <c r="AZ14" s="16">
        <f>AW14+(AW14*'Ingreso Datos '!$D$17)</f>
        <v>42500</v>
      </c>
      <c r="BA14" s="86">
        <f t="shared" si="25"/>
        <v>0</v>
      </c>
      <c r="BB14">
        <f t="shared" si="26"/>
        <v>0</v>
      </c>
      <c r="BC14" s="16">
        <f>AZ14+(AZ14*'Ingreso Datos '!$D$17)</f>
        <v>42500</v>
      </c>
      <c r="BD14" s="86">
        <f t="shared" si="27"/>
        <v>0</v>
      </c>
      <c r="BE14">
        <f t="shared" si="28"/>
        <v>0</v>
      </c>
      <c r="BF14" s="16">
        <f>BC14+(BC14*'Ingreso Datos '!$D$17)</f>
        <v>42500</v>
      </c>
      <c r="BG14" s="86">
        <f t="shared" si="29"/>
        <v>0</v>
      </c>
      <c r="BH14">
        <f t="shared" si="30"/>
        <v>0</v>
      </c>
      <c r="BI14" s="16">
        <f>BF14+(BF14*'Ingreso Datos '!$D$17)</f>
        <v>42500</v>
      </c>
      <c r="BJ14" s="86">
        <f t="shared" si="31"/>
        <v>0</v>
      </c>
      <c r="BK14">
        <f t="shared" si="32"/>
        <v>0</v>
      </c>
      <c r="BL14" s="16">
        <f>BI14+(BI14*'Ingreso Datos '!$D$17)</f>
        <v>42500</v>
      </c>
      <c r="BM14" s="86">
        <f t="shared" si="33"/>
        <v>0</v>
      </c>
      <c r="BN14">
        <f t="shared" si="34"/>
        <v>0</v>
      </c>
      <c r="BO14" s="16">
        <f>BL14+(BL14*'Ingreso Datos '!$D$17)</f>
        <v>42500</v>
      </c>
      <c r="BP14" s="86">
        <f t="shared" si="35"/>
        <v>0</v>
      </c>
      <c r="BQ14">
        <f t="shared" si="36"/>
        <v>0</v>
      </c>
      <c r="BR14" s="16">
        <f>BO14+(BO14*'Ingreso Datos '!$D$17)</f>
        <v>42500</v>
      </c>
      <c r="BS14" s="86">
        <f t="shared" si="37"/>
        <v>0</v>
      </c>
      <c r="BT14">
        <f t="shared" si="38"/>
        <v>0</v>
      </c>
      <c r="BU14" s="16">
        <f>BR14+(BR14*'Ingreso Datos '!$D$17)</f>
        <v>42500</v>
      </c>
      <c r="BV14" s="86">
        <f t="shared" si="39"/>
        <v>0</v>
      </c>
      <c r="BW14">
        <f t="shared" si="40"/>
        <v>0</v>
      </c>
      <c r="BX14" s="16">
        <f>BU14+(BU14*'Ingreso Datos '!$D$17)</f>
        <v>42500</v>
      </c>
      <c r="BY14" s="86">
        <f t="shared" si="41"/>
        <v>0</v>
      </c>
    </row>
    <row r="15" spans="2:77" outlineLevel="1" x14ac:dyDescent="0.25">
      <c r="B15" s="12" t="s">
        <v>6</v>
      </c>
      <c r="C15" s="10">
        <f>'Ingreso Datos '!L20</f>
        <v>4</v>
      </c>
      <c r="D15" s="16">
        <f>'Ingreso Datos '!$D$11</f>
        <v>42500</v>
      </c>
      <c r="E15" s="48">
        <f t="shared" si="0"/>
        <v>170000</v>
      </c>
      <c r="F15" s="10">
        <f>'Ingreso Datos '!M20</f>
        <v>2</v>
      </c>
      <c r="G15" s="16">
        <f>D15+(D15*'Ingreso Datos '!$D$17)</f>
        <v>42500</v>
      </c>
      <c r="H15" s="86">
        <f t="shared" si="1"/>
        <v>85000</v>
      </c>
      <c r="I15" s="10">
        <f>'Ingreso Datos '!N20</f>
        <v>0</v>
      </c>
      <c r="J15" s="16">
        <f>G15+(G15*'Ingreso Datos '!$D$17)</f>
        <v>42500</v>
      </c>
      <c r="K15" s="86">
        <f t="shared" si="2"/>
        <v>0</v>
      </c>
      <c r="L15" s="15">
        <f>'Ingreso Datos '!O20</f>
        <v>2</v>
      </c>
      <c r="M15" s="16">
        <f>J15+(J15*'Ingreso Datos '!$D$17)</f>
        <v>42500</v>
      </c>
      <c r="N15" s="86">
        <f t="shared" si="3"/>
        <v>85000</v>
      </c>
      <c r="O15" s="11">
        <f>'Ingreso Datos '!P20</f>
        <v>0</v>
      </c>
      <c r="P15" s="16">
        <f>M15+(M15*'Ingreso Datos '!$D$17)</f>
        <v>42500</v>
      </c>
      <c r="Q15" s="86">
        <f t="shared" si="4"/>
        <v>0</v>
      </c>
      <c r="R15">
        <f>'Ingreso Datos '!Q20</f>
        <v>2</v>
      </c>
      <c r="S15" s="16">
        <f>P15+(P15*'Ingreso Datos '!$D$17)</f>
        <v>42500</v>
      </c>
      <c r="T15" s="86">
        <f t="shared" si="5"/>
        <v>85000</v>
      </c>
      <c r="U15">
        <f>'Ingreso Datos '!R20</f>
        <v>0</v>
      </c>
      <c r="V15" s="16">
        <f>S15+(S15*'Ingreso Datos '!$D$17)</f>
        <v>42500</v>
      </c>
      <c r="W15" s="86">
        <f t="shared" si="6"/>
        <v>0</v>
      </c>
      <c r="X15">
        <f>'Ingreso Datos '!S20</f>
        <v>2</v>
      </c>
      <c r="Y15" s="16">
        <f>V15+(V15*'Ingreso Datos '!$D$17)</f>
        <v>42500</v>
      </c>
      <c r="Z15" s="86">
        <f t="shared" si="7"/>
        <v>85000</v>
      </c>
      <c r="AA15">
        <v>0</v>
      </c>
      <c r="AB15" s="16">
        <f>Y15+(Y15*'Ingreso Datos '!$D$17)</f>
        <v>42500</v>
      </c>
      <c r="AC15" s="86">
        <f t="shared" si="9"/>
        <v>0</v>
      </c>
      <c r="AD15">
        <f t="shared" si="10"/>
        <v>2</v>
      </c>
      <c r="AE15" s="16">
        <f>AB15+(AB15*'Ingreso Datos '!$D$17)</f>
        <v>42500</v>
      </c>
      <c r="AF15" s="86">
        <f t="shared" si="11"/>
        <v>85000</v>
      </c>
      <c r="AG15">
        <f t="shared" si="12"/>
        <v>0</v>
      </c>
      <c r="AH15" s="16">
        <f>AE15+(AE15*'Ingreso Datos '!$D$17)</f>
        <v>42500</v>
      </c>
      <c r="AI15" s="86">
        <f t="shared" si="13"/>
        <v>0</v>
      </c>
      <c r="AJ15">
        <f t="shared" si="14"/>
        <v>2</v>
      </c>
      <c r="AK15" s="16">
        <f>AH15+(AH15*'Ingreso Datos '!$D$17)</f>
        <v>42500</v>
      </c>
      <c r="AL15" s="86">
        <f t="shared" si="15"/>
        <v>85000</v>
      </c>
      <c r="AM15">
        <f t="shared" si="16"/>
        <v>0</v>
      </c>
      <c r="AN15" s="16">
        <f>AK15+(AK15*'Ingreso Datos '!$D$17)</f>
        <v>42500</v>
      </c>
      <c r="AO15" s="86">
        <f t="shared" si="17"/>
        <v>0</v>
      </c>
      <c r="AP15">
        <f t="shared" si="18"/>
        <v>2</v>
      </c>
      <c r="AQ15" s="16">
        <f>AN15+(AN15*'Ingreso Datos '!$D$17)</f>
        <v>42500</v>
      </c>
      <c r="AR15" s="86">
        <f t="shared" si="19"/>
        <v>85000</v>
      </c>
      <c r="AS15">
        <f t="shared" si="20"/>
        <v>0</v>
      </c>
      <c r="AT15" s="16">
        <f>AQ15+(AQ15*'Ingreso Datos '!$D$17)</f>
        <v>42500</v>
      </c>
      <c r="AU15" s="86">
        <f t="shared" si="21"/>
        <v>0</v>
      </c>
      <c r="AV15">
        <f t="shared" si="22"/>
        <v>2</v>
      </c>
      <c r="AW15" s="16">
        <f>AT15+(AT15*'Ingreso Datos '!$D$17)</f>
        <v>42500</v>
      </c>
      <c r="AX15" s="86">
        <f t="shared" si="23"/>
        <v>85000</v>
      </c>
      <c r="AY15">
        <f t="shared" si="24"/>
        <v>0</v>
      </c>
      <c r="AZ15" s="16">
        <f>AW15+(AW15*'Ingreso Datos '!$D$17)</f>
        <v>42500</v>
      </c>
      <c r="BA15" s="86">
        <f t="shared" si="25"/>
        <v>0</v>
      </c>
      <c r="BB15">
        <f t="shared" si="26"/>
        <v>2</v>
      </c>
      <c r="BC15" s="16">
        <f>AZ15+(AZ15*'Ingreso Datos '!$D$17)</f>
        <v>42500</v>
      </c>
      <c r="BD15" s="86">
        <f t="shared" si="27"/>
        <v>85000</v>
      </c>
      <c r="BE15">
        <f t="shared" si="28"/>
        <v>0</v>
      </c>
      <c r="BF15" s="16">
        <f>BC15+(BC15*'Ingreso Datos '!$D$17)</f>
        <v>42500</v>
      </c>
      <c r="BG15" s="86">
        <f t="shared" si="29"/>
        <v>0</v>
      </c>
      <c r="BH15">
        <f t="shared" si="30"/>
        <v>2</v>
      </c>
      <c r="BI15" s="16">
        <f>BF15+(BF15*'Ingreso Datos '!$D$17)</f>
        <v>42500</v>
      </c>
      <c r="BJ15" s="86">
        <f t="shared" si="31"/>
        <v>85000</v>
      </c>
      <c r="BK15">
        <f t="shared" si="32"/>
        <v>0</v>
      </c>
      <c r="BL15" s="16">
        <f>BI15+(BI15*'Ingreso Datos '!$D$17)</f>
        <v>42500</v>
      </c>
      <c r="BM15" s="86">
        <f t="shared" si="33"/>
        <v>0</v>
      </c>
      <c r="BN15">
        <f t="shared" si="34"/>
        <v>2</v>
      </c>
      <c r="BO15" s="16">
        <f>BL15+(BL15*'Ingreso Datos '!$D$17)</f>
        <v>42500</v>
      </c>
      <c r="BP15" s="86">
        <f t="shared" si="35"/>
        <v>85000</v>
      </c>
      <c r="BQ15">
        <f t="shared" si="36"/>
        <v>0</v>
      </c>
      <c r="BR15" s="16">
        <f>BO15+(BO15*'Ingreso Datos '!$D$17)</f>
        <v>42500</v>
      </c>
      <c r="BS15" s="86">
        <f t="shared" si="37"/>
        <v>0</v>
      </c>
      <c r="BT15">
        <f t="shared" si="38"/>
        <v>2</v>
      </c>
      <c r="BU15" s="16">
        <f>BR15+(BR15*'Ingreso Datos '!$D$17)</f>
        <v>42500</v>
      </c>
      <c r="BV15" s="86">
        <f t="shared" si="39"/>
        <v>85000</v>
      </c>
      <c r="BW15">
        <f t="shared" si="40"/>
        <v>0</v>
      </c>
      <c r="BX15" s="16">
        <f>BU15+(BU15*'Ingreso Datos '!$D$17)</f>
        <v>42500</v>
      </c>
      <c r="BY15" s="86">
        <f t="shared" si="41"/>
        <v>0</v>
      </c>
    </row>
    <row r="16" spans="2:77" outlineLevel="1" x14ac:dyDescent="0.25">
      <c r="B16" s="12" t="s">
        <v>7</v>
      </c>
      <c r="C16" s="10">
        <f>'Ingreso Datos '!L21</f>
        <v>0</v>
      </c>
      <c r="D16" s="16">
        <f>'Ingreso Datos '!$D$11</f>
        <v>42500</v>
      </c>
      <c r="E16" s="48">
        <f t="shared" si="0"/>
        <v>0</v>
      </c>
      <c r="F16" s="10">
        <f>'Ingreso Datos '!M21</f>
        <v>1</v>
      </c>
      <c r="G16" s="16">
        <f>D16+(D16*'Ingreso Datos '!$D$17)</f>
        <v>42500</v>
      </c>
      <c r="H16" s="86">
        <f t="shared" si="1"/>
        <v>42500</v>
      </c>
      <c r="I16" s="10">
        <f>'Ingreso Datos '!N21</f>
        <v>1</v>
      </c>
      <c r="J16" s="16">
        <f>G16+(G16*'Ingreso Datos '!$D$17)</f>
        <v>42500</v>
      </c>
      <c r="K16" s="86">
        <f t="shared" si="2"/>
        <v>42500</v>
      </c>
      <c r="L16" s="15">
        <f>'Ingreso Datos '!O21</f>
        <v>0</v>
      </c>
      <c r="M16" s="16">
        <f>J16+(J16*'Ingreso Datos '!$D$17)</f>
        <v>42500</v>
      </c>
      <c r="N16" s="86">
        <f t="shared" si="3"/>
        <v>0</v>
      </c>
      <c r="O16" s="11">
        <f>'Ingreso Datos '!P21</f>
        <v>0</v>
      </c>
      <c r="P16" s="16">
        <f>M16+(M16*'Ingreso Datos '!$D$17)</f>
        <v>42500</v>
      </c>
      <c r="Q16" s="86">
        <f t="shared" si="4"/>
        <v>0</v>
      </c>
      <c r="R16">
        <f>'Ingreso Datos '!Q21</f>
        <v>0</v>
      </c>
      <c r="S16" s="16">
        <f>P16+(P16*'Ingreso Datos '!$D$17)</f>
        <v>42500</v>
      </c>
      <c r="T16" s="86">
        <f t="shared" si="5"/>
        <v>0</v>
      </c>
      <c r="U16">
        <f>'Ingreso Datos '!R21</f>
        <v>0</v>
      </c>
      <c r="V16" s="16">
        <f>S16+(S16*'Ingreso Datos '!$D$17)</f>
        <v>42500</v>
      </c>
      <c r="W16" s="86">
        <f t="shared" si="6"/>
        <v>0</v>
      </c>
      <c r="X16">
        <f>'Ingreso Datos '!S21</f>
        <v>0</v>
      </c>
      <c r="Y16" s="16">
        <f>V16+(V16*'Ingreso Datos '!$D$17)</f>
        <v>42500</v>
      </c>
      <c r="Z16" s="86">
        <f t="shared" si="7"/>
        <v>0</v>
      </c>
      <c r="AA16">
        <f t="shared" si="8"/>
        <v>0</v>
      </c>
      <c r="AB16" s="16">
        <f>Y16+(Y16*'Ingreso Datos '!$D$17)</f>
        <v>42500</v>
      </c>
      <c r="AC16" s="86">
        <f t="shared" si="9"/>
        <v>0</v>
      </c>
      <c r="AD16">
        <f t="shared" si="10"/>
        <v>0</v>
      </c>
      <c r="AE16" s="16">
        <f>AB16+(AB16*'Ingreso Datos '!$D$17)</f>
        <v>42500</v>
      </c>
      <c r="AF16" s="86">
        <f t="shared" si="11"/>
        <v>0</v>
      </c>
      <c r="AG16">
        <f t="shared" si="12"/>
        <v>0</v>
      </c>
      <c r="AH16" s="16">
        <f>AE16+(AE16*'Ingreso Datos '!$D$17)</f>
        <v>42500</v>
      </c>
      <c r="AI16" s="86">
        <f t="shared" si="13"/>
        <v>0</v>
      </c>
      <c r="AJ16">
        <f t="shared" si="14"/>
        <v>0</v>
      </c>
      <c r="AK16" s="16">
        <f>AH16+(AH16*'Ingreso Datos '!$D$17)</f>
        <v>42500</v>
      </c>
      <c r="AL16" s="86">
        <f t="shared" si="15"/>
        <v>0</v>
      </c>
      <c r="AM16">
        <f t="shared" si="16"/>
        <v>0</v>
      </c>
      <c r="AN16" s="16">
        <f>AK16+(AK16*'Ingreso Datos '!$D$17)</f>
        <v>42500</v>
      </c>
      <c r="AO16" s="86">
        <f t="shared" si="17"/>
        <v>0</v>
      </c>
      <c r="AP16">
        <f t="shared" si="18"/>
        <v>0</v>
      </c>
      <c r="AQ16" s="16">
        <f>AN16+(AN16*'Ingreso Datos '!$D$17)</f>
        <v>42500</v>
      </c>
      <c r="AR16" s="86">
        <f t="shared" si="19"/>
        <v>0</v>
      </c>
      <c r="AS16">
        <f t="shared" si="20"/>
        <v>0</v>
      </c>
      <c r="AT16" s="16">
        <f>AQ16+(AQ16*'Ingreso Datos '!$D$17)</f>
        <v>42500</v>
      </c>
      <c r="AU16" s="86">
        <f t="shared" si="21"/>
        <v>0</v>
      </c>
      <c r="AV16">
        <f t="shared" si="22"/>
        <v>0</v>
      </c>
      <c r="AW16" s="16">
        <f>AT16+(AT16*'Ingreso Datos '!$D$17)</f>
        <v>42500</v>
      </c>
      <c r="AX16" s="86">
        <f t="shared" si="23"/>
        <v>0</v>
      </c>
      <c r="AY16">
        <f t="shared" si="24"/>
        <v>0</v>
      </c>
      <c r="AZ16" s="16">
        <f>AW16+(AW16*'Ingreso Datos '!$D$17)</f>
        <v>42500</v>
      </c>
      <c r="BA16" s="86">
        <f t="shared" si="25"/>
        <v>0</v>
      </c>
      <c r="BB16">
        <f t="shared" si="26"/>
        <v>0</v>
      </c>
      <c r="BC16" s="16">
        <f>AZ16+(AZ16*'Ingreso Datos '!$D$17)</f>
        <v>42500</v>
      </c>
      <c r="BD16" s="86">
        <f t="shared" si="27"/>
        <v>0</v>
      </c>
      <c r="BE16">
        <f t="shared" si="28"/>
        <v>0</v>
      </c>
      <c r="BF16" s="16">
        <f>BC16+(BC16*'Ingreso Datos '!$D$17)</f>
        <v>42500</v>
      </c>
      <c r="BG16" s="86">
        <f t="shared" si="29"/>
        <v>0</v>
      </c>
      <c r="BH16">
        <f t="shared" si="30"/>
        <v>0</v>
      </c>
      <c r="BI16" s="16">
        <f>BF16+(BF16*'Ingreso Datos '!$D$17)</f>
        <v>42500</v>
      </c>
      <c r="BJ16" s="86">
        <f t="shared" si="31"/>
        <v>0</v>
      </c>
      <c r="BK16">
        <f t="shared" si="32"/>
        <v>0</v>
      </c>
      <c r="BL16" s="16">
        <f>BI16+(BI16*'Ingreso Datos '!$D$17)</f>
        <v>42500</v>
      </c>
      <c r="BM16" s="86">
        <f t="shared" si="33"/>
        <v>0</v>
      </c>
      <c r="BN16">
        <f t="shared" si="34"/>
        <v>0</v>
      </c>
      <c r="BO16" s="16">
        <f>BL16+(BL16*'Ingreso Datos '!$D$17)</f>
        <v>42500</v>
      </c>
      <c r="BP16" s="86">
        <f t="shared" si="35"/>
        <v>0</v>
      </c>
      <c r="BQ16">
        <f t="shared" si="36"/>
        <v>0</v>
      </c>
      <c r="BR16" s="16">
        <f>BO16+(BO16*'Ingreso Datos '!$D$17)</f>
        <v>42500</v>
      </c>
      <c r="BS16" s="86">
        <f t="shared" si="37"/>
        <v>0</v>
      </c>
      <c r="BT16">
        <f t="shared" si="38"/>
        <v>0</v>
      </c>
      <c r="BU16" s="16">
        <f>BR16+(BR16*'Ingreso Datos '!$D$17)</f>
        <v>42500</v>
      </c>
      <c r="BV16" s="86">
        <f t="shared" si="39"/>
        <v>0</v>
      </c>
      <c r="BW16">
        <f t="shared" si="40"/>
        <v>0</v>
      </c>
      <c r="BX16" s="16">
        <f>BU16+(BU16*'Ingreso Datos '!$D$17)</f>
        <v>42500</v>
      </c>
      <c r="BY16" s="86">
        <f t="shared" si="41"/>
        <v>0</v>
      </c>
    </row>
    <row r="17" spans="2:77" outlineLevel="1" x14ac:dyDescent="0.25">
      <c r="B17" s="12" t="s">
        <v>11</v>
      </c>
      <c r="C17" s="10">
        <f>'Ingreso Datos '!L22</f>
        <v>8</v>
      </c>
      <c r="D17" s="16">
        <f>'Ingreso Datos '!$D$11</f>
        <v>42500</v>
      </c>
      <c r="E17" s="48">
        <f t="shared" si="0"/>
        <v>340000</v>
      </c>
      <c r="F17" s="10">
        <f>'Ingreso Datos '!M22</f>
        <v>10</v>
      </c>
      <c r="G17" s="16">
        <f>D17+(D17*'Ingreso Datos '!$D$17)</f>
        <v>42500</v>
      </c>
      <c r="H17" s="86">
        <f t="shared" si="1"/>
        <v>425000</v>
      </c>
      <c r="I17" s="10">
        <f>'Ingreso Datos '!N22</f>
        <v>5</v>
      </c>
      <c r="J17" s="16">
        <f>G17+(G17*'Ingreso Datos '!$D$17)</f>
        <v>42500</v>
      </c>
      <c r="K17" s="86">
        <f t="shared" si="2"/>
        <v>212500</v>
      </c>
      <c r="L17" s="15">
        <f>'Ingreso Datos '!O22</f>
        <v>0</v>
      </c>
      <c r="M17" s="16">
        <f>J17+(J17*'Ingreso Datos '!$D$17)</f>
        <v>42500</v>
      </c>
      <c r="N17" s="86">
        <f t="shared" si="3"/>
        <v>0</v>
      </c>
      <c r="O17" s="11">
        <f>'Ingreso Datos '!P22</f>
        <v>0</v>
      </c>
      <c r="P17" s="16">
        <f>M17+(M17*'Ingreso Datos '!$D$17)</f>
        <v>42500</v>
      </c>
      <c r="Q17" s="86">
        <f t="shared" si="4"/>
        <v>0</v>
      </c>
      <c r="R17">
        <f>'Ingreso Datos '!Q22</f>
        <v>0</v>
      </c>
      <c r="S17" s="16">
        <f>P17+(P17*'Ingreso Datos '!$D$17)</f>
        <v>42500</v>
      </c>
      <c r="T17" s="86">
        <f t="shared" si="5"/>
        <v>0</v>
      </c>
      <c r="U17">
        <f>'Ingreso Datos '!R22</f>
        <v>0</v>
      </c>
      <c r="V17" s="16">
        <f>S17+(S17*'Ingreso Datos '!$D$17)</f>
        <v>42500</v>
      </c>
      <c r="W17" s="86">
        <f t="shared" si="6"/>
        <v>0</v>
      </c>
      <c r="X17">
        <f>'Ingreso Datos '!S22</f>
        <v>0</v>
      </c>
      <c r="Y17" s="16">
        <f>V17+(V17*'Ingreso Datos '!$D$17)</f>
        <v>42500</v>
      </c>
      <c r="Z17" s="86">
        <f t="shared" si="7"/>
        <v>0</v>
      </c>
      <c r="AA17">
        <f t="shared" si="8"/>
        <v>0</v>
      </c>
      <c r="AB17" s="16">
        <f>Y17+(Y17*'Ingreso Datos '!$D$17)</f>
        <v>42500</v>
      </c>
      <c r="AC17" s="86">
        <f t="shared" si="9"/>
        <v>0</v>
      </c>
      <c r="AD17">
        <f t="shared" si="10"/>
        <v>0</v>
      </c>
      <c r="AE17" s="16">
        <f>AB17+(AB17*'Ingreso Datos '!$D$17)</f>
        <v>42500</v>
      </c>
      <c r="AF17" s="86">
        <f t="shared" si="11"/>
        <v>0</v>
      </c>
      <c r="AG17">
        <f t="shared" si="12"/>
        <v>0</v>
      </c>
      <c r="AH17" s="16">
        <f>AE17+(AE17*'Ingreso Datos '!$D$17)</f>
        <v>42500</v>
      </c>
      <c r="AI17" s="86">
        <f t="shared" si="13"/>
        <v>0</v>
      </c>
      <c r="AJ17">
        <f t="shared" si="14"/>
        <v>0</v>
      </c>
      <c r="AK17" s="16">
        <f>AH17+(AH17*'Ingreso Datos '!$D$17)</f>
        <v>42500</v>
      </c>
      <c r="AL17" s="86">
        <f t="shared" si="15"/>
        <v>0</v>
      </c>
      <c r="AM17">
        <f t="shared" si="16"/>
        <v>0</v>
      </c>
      <c r="AN17" s="16">
        <f>AK17+(AK17*'Ingreso Datos '!$D$17)</f>
        <v>42500</v>
      </c>
      <c r="AO17" s="86">
        <f t="shared" si="17"/>
        <v>0</v>
      </c>
      <c r="AP17">
        <f t="shared" si="18"/>
        <v>0</v>
      </c>
      <c r="AQ17" s="16">
        <f>AN17+(AN17*'Ingreso Datos '!$D$17)</f>
        <v>42500</v>
      </c>
      <c r="AR17" s="86">
        <f t="shared" si="19"/>
        <v>0</v>
      </c>
      <c r="AS17">
        <f t="shared" si="20"/>
        <v>0</v>
      </c>
      <c r="AT17" s="16">
        <f>AQ17+(AQ17*'Ingreso Datos '!$D$17)</f>
        <v>42500</v>
      </c>
      <c r="AU17" s="86">
        <f t="shared" si="21"/>
        <v>0</v>
      </c>
      <c r="AV17">
        <f t="shared" si="22"/>
        <v>0</v>
      </c>
      <c r="AW17" s="16">
        <f>AT17+(AT17*'Ingreso Datos '!$D$17)</f>
        <v>42500</v>
      </c>
      <c r="AX17" s="86">
        <f t="shared" si="23"/>
        <v>0</v>
      </c>
      <c r="AY17">
        <f t="shared" si="24"/>
        <v>0</v>
      </c>
      <c r="AZ17" s="16">
        <f>AW17+(AW17*'Ingreso Datos '!$D$17)</f>
        <v>42500</v>
      </c>
      <c r="BA17" s="86">
        <f t="shared" si="25"/>
        <v>0</v>
      </c>
      <c r="BB17">
        <f t="shared" si="26"/>
        <v>0</v>
      </c>
      <c r="BC17" s="16">
        <f>AZ17+(AZ17*'Ingreso Datos '!$D$17)</f>
        <v>42500</v>
      </c>
      <c r="BD17" s="86">
        <f t="shared" si="27"/>
        <v>0</v>
      </c>
      <c r="BE17">
        <f t="shared" si="28"/>
        <v>0</v>
      </c>
      <c r="BF17" s="16">
        <f>BC17+(BC17*'Ingreso Datos '!$D$17)</f>
        <v>42500</v>
      </c>
      <c r="BG17" s="86">
        <f t="shared" si="29"/>
        <v>0</v>
      </c>
      <c r="BH17">
        <f t="shared" si="30"/>
        <v>0</v>
      </c>
      <c r="BI17" s="16">
        <f>BF17+(BF17*'Ingreso Datos '!$D$17)</f>
        <v>42500</v>
      </c>
      <c r="BJ17" s="86">
        <f t="shared" si="31"/>
        <v>0</v>
      </c>
      <c r="BK17">
        <f t="shared" si="32"/>
        <v>0</v>
      </c>
      <c r="BL17" s="16">
        <f>BI17+(BI17*'Ingreso Datos '!$D$17)</f>
        <v>42500</v>
      </c>
      <c r="BM17" s="86">
        <f t="shared" si="33"/>
        <v>0</v>
      </c>
      <c r="BN17">
        <f t="shared" si="34"/>
        <v>0</v>
      </c>
      <c r="BO17" s="16">
        <f>BL17+(BL17*'Ingreso Datos '!$D$17)</f>
        <v>42500</v>
      </c>
      <c r="BP17" s="86">
        <f t="shared" si="35"/>
        <v>0</v>
      </c>
      <c r="BQ17">
        <f t="shared" si="36"/>
        <v>0</v>
      </c>
      <c r="BR17" s="16">
        <f>BO17+(BO17*'Ingreso Datos '!$D$17)</f>
        <v>42500</v>
      </c>
      <c r="BS17" s="86">
        <f t="shared" si="37"/>
        <v>0</v>
      </c>
      <c r="BT17">
        <f t="shared" si="38"/>
        <v>0</v>
      </c>
      <c r="BU17" s="16">
        <f>BR17+(BR17*'Ingreso Datos '!$D$17)</f>
        <v>42500</v>
      </c>
      <c r="BV17" s="86">
        <f t="shared" si="39"/>
        <v>0</v>
      </c>
      <c r="BW17">
        <f t="shared" si="40"/>
        <v>0</v>
      </c>
      <c r="BX17" s="16">
        <f>BU17+(BU17*'Ingreso Datos '!$D$17)</f>
        <v>42500</v>
      </c>
      <c r="BY17" s="86">
        <f t="shared" si="41"/>
        <v>0</v>
      </c>
    </row>
    <row r="18" spans="2:77" outlineLevel="1" x14ac:dyDescent="0.25">
      <c r="B18" s="12" t="s">
        <v>65</v>
      </c>
      <c r="C18" s="10">
        <f>'Ingreso Datos '!L23</f>
        <v>6</v>
      </c>
      <c r="D18" s="16">
        <f>'Ingreso Datos '!$D$11</f>
        <v>42500</v>
      </c>
      <c r="E18" s="48">
        <f t="shared" si="0"/>
        <v>255000</v>
      </c>
      <c r="F18" s="10">
        <f>'Ingreso Datos '!M23</f>
        <v>6</v>
      </c>
      <c r="G18" s="16">
        <f>D18+(D18*'Ingreso Datos '!$D$17)</f>
        <v>42500</v>
      </c>
      <c r="H18" s="86">
        <f t="shared" si="1"/>
        <v>255000</v>
      </c>
      <c r="I18" s="10">
        <f>'Ingreso Datos '!N23</f>
        <v>3</v>
      </c>
      <c r="J18" s="16">
        <f>G18+(G18*'Ingreso Datos '!$D$17)</f>
        <v>42500</v>
      </c>
      <c r="K18" s="86">
        <f t="shared" si="2"/>
        <v>127500</v>
      </c>
      <c r="L18" s="15">
        <f>'Ingreso Datos '!O23</f>
        <v>0</v>
      </c>
      <c r="M18" s="16">
        <f>J18+(J18*'Ingreso Datos '!$D$17)</f>
        <v>42500</v>
      </c>
      <c r="N18" s="86">
        <f t="shared" si="3"/>
        <v>0</v>
      </c>
      <c r="O18" s="11">
        <f>'Ingreso Datos '!P23</f>
        <v>0</v>
      </c>
      <c r="P18" s="16">
        <f>M18+(M18*'Ingreso Datos '!$D$17)</f>
        <v>42500</v>
      </c>
      <c r="Q18" s="86">
        <f t="shared" si="4"/>
        <v>0</v>
      </c>
      <c r="R18">
        <f>'Ingreso Datos '!Q23</f>
        <v>0</v>
      </c>
      <c r="S18" s="16">
        <f>P18+(P18*'Ingreso Datos '!$D$17)</f>
        <v>42500</v>
      </c>
      <c r="T18" s="86">
        <f t="shared" si="5"/>
        <v>0</v>
      </c>
      <c r="U18">
        <f>'Ingreso Datos '!R23</f>
        <v>0</v>
      </c>
      <c r="V18" s="16">
        <f>S18+(S18*'Ingreso Datos '!$D$17)</f>
        <v>42500</v>
      </c>
      <c r="W18" s="86">
        <f t="shared" si="6"/>
        <v>0</v>
      </c>
      <c r="X18">
        <f>'Ingreso Datos '!S23</f>
        <v>0</v>
      </c>
      <c r="Y18" s="16">
        <f>V18+(V18*'Ingreso Datos '!$D$17)</f>
        <v>42500</v>
      </c>
      <c r="Z18" s="86">
        <f t="shared" si="7"/>
        <v>0</v>
      </c>
      <c r="AA18">
        <f t="shared" si="8"/>
        <v>0</v>
      </c>
      <c r="AB18" s="16">
        <f>Y18+(Y18*'Ingreso Datos '!$D$17)</f>
        <v>42500</v>
      </c>
      <c r="AC18" s="86">
        <f t="shared" si="9"/>
        <v>0</v>
      </c>
      <c r="AD18">
        <f t="shared" si="10"/>
        <v>0</v>
      </c>
      <c r="AE18" s="16">
        <f>AB18+(AB18*'Ingreso Datos '!$D$17)</f>
        <v>42500</v>
      </c>
      <c r="AF18" s="86">
        <f t="shared" si="11"/>
        <v>0</v>
      </c>
      <c r="AG18">
        <f t="shared" si="12"/>
        <v>0</v>
      </c>
      <c r="AH18" s="16">
        <f>AE18+(AE18*'Ingreso Datos '!$D$17)</f>
        <v>42500</v>
      </c>
      <c r="AI18" s="86">
        <f t="shared" si="13"/>
        <v>0</v>
      </c>
      <c r="AJ18">
        <f t="shared" si="14"/>
        <v>0</v>
      </c>
      <c r="AK18" s="16">
        <f>AH18+(AH18*'Ingreso Datos '!$D$17)</f>
        <v>42500</v>
      </c>
      <c r="AL18" s="86">
        <f t="shared" si="15"/>
        <v>0</v>
      </c>
      <c r="AM18">
        <f t="shared" si="16"/>
        <v>0</v>
      </c>
      <c r="AN18" s="16">
        <f>AK18+(AK18*'Ingreso Datos '!$D$17)</f>
        <v>42500</v>
      </c>
      <c r="AO18" s="86">
        <f t="shared" si="17"/>
        <v>0</v>
      </c>
      <c r="AP18">
        <f t="shared" si="18"/>
        <v>0</v>
      </c>
      <c r="AQ18" s="16">
        <f>AN18+(AN18*'Ingreso Datos '!$D$17)</f>
        <v>42500</v>
      </c>
      <c r="AR18" s="86">
        <f t="shared" si="19"/>
        <v>0</v>
      </c>
      <c r="AS18">
        <f t="shared" si="20"/>
        <v>0</v>
      </c>
      <c r="AT18" s="16">
        <f>AQ18+(AQ18*'Ingreso Datos '!$D$17)</f>
        <v>42500</v>
      </c>
      <c r="AU18" s="86">
        <f t="shared" si="21"/>
        <v>0</v>
      </c>
      <c r="AV18">
        <f t="shared" si="22"/>
        <v>0</v>
      </c>
      <c r="AW18" s="16">
        <f>AT18+(AT18*'Ingreso Datos '!$D$17)</f>
        <v>42500</v>
      </c>
      <c r="AX18" s="86">
        <f t="shared" si="23"/>
        <v>0</v>
      </c>
      <c r="AY18">
        <f t="shared" si="24"/>
        <v>0</v>
      </c>
      <c r="AZ18" s="16">
        <f>AW18+(AW18*'Ingreso Datos '!$D$17)</f>
        <v>42500</v>
      </c>
      <c r="BA18" s="86">
        <f t="shared" si="25"/>
        <v>0</v>
      </c>
      <c r="BB18">
        <f t="shared" si="26"/>
        <v>0</v>
      </c>
      <c r="BC18" s="16">
        <f>AZ18+(AZ18*'Ingreso Datos '!$D$17)</f>
        <v>42500</v>
      </c>
      <c r="BD18" s="86">
        <f t="shared" si="27"/>
        <v>0</v>
      </c>
      <c r="BE18">
        <f t="shared" si="28"/>
        <v>0</v>
      </c>
      <c r="BF18" s="16">
        <f>BC18+(BC18*'Ingreso Datos '!$D$17)</f>
        <v>42500</v>
      </c>
      <c r="BG18" s="86">
        <f t="shared" si="29"/>
        <v>0</v>
      </c>
      <c r="BH18">
        <f t="shared" si="30"/>
        <v>0</v>
      </c>
      <c r="BI18" s="16">
        <f>BF18+(BF18*'Ingreso Datos '!$D$17)</f>
        <v>42500</v>
      </c>
      <c r="BJ18" s="86">
        <f t="shared" si="31"/>
        <v>0</v>
      </c>
      <c r="BK18">
        <f t="shared" si="32"/>
        <v>0</v>
      </c>
      <c r="BL18" s="16">
        <f>BI18+(BI18*'Ingreso Datos '!$D$17)</f>
        <v>42500</v>
      </c>
      <c r="BM18" s="86">
        <f t="shared" si="33"/>
        <v>0</v>
      </c>
      <c r="BN18">
        <f t="shared" si="34"/>
        <v>0</v>
      </c>
      <c r="BO18" s="16">
        <f>BL18+(BL18*'Ingreso Datos '!$D$17)</f>
        <v>42500</v>
      </c>
      <c r="BP18" s="86">
        <f t="shared" si="35"/>
        <v>0</v>
      </c>
      <c r="BQ18">
        <f t="shared" si="36"/>
        <v>0</v>
      </c>
      <c r="BR18" s="16">
        <f>BO18+(BO18*'Ingreso Datos '!$D$17)</f>
        <v>42500</v>
      </c>
      <c r="BS18" s="86">
        <f t="shared" si="37"/>
        <v>0</v>
      </c>
      <c r="BT18">
        <f t="shared" si="38"/>
        <v>0</v>
      </c>
      <c r="BU18" s="16">
        <f>BR18+(BR18*'Ingreso Datos '!$D$17)</f>
        <v>42500</v>
      </c>
      <c r="BV18" s="86">
        <f t="shared" si="39"/>
        <v>0</v>
      </c>
      <c r="BW18">
        <f t="shared" si="40"/>
        <v>0</v>
      </c>
      <c r="BX18" s="16">
        <f>BU18+(BU18*'Ingreso Datos '!$D$17)</f>
        <v>42500</v>
      </c>
      <c r="BY18" s="86">
        <f t="shared" si="41"/>
        <v>0</v>
      </c>
    </row>
    <row r="19" spans="2:77" outlineLevel="1" x14ac:dyDescent="0.25">
      <c r="B19" s="12" t="s">
        <v>16</v>
      </c>
      <c r="C19" s="10">
        <f>'Ingreso Datos '!L24</f>
        <v>24</v>
      </c>
      <c r="D19" s="16">
        <f>'Ingreso Datos '!$D$11</f>
        <v>42500</v>
      </c>
      <c r="E19" s="48">
        <f t="shared" si="0"/>
        <v>1020000</v>
      </c>
      <c r="F19" s="10">
        <f>'Ingreso Datos '!M24</f>
        <v>24</v>
      </c>
      <c r="G19" s="16">
        <f>D19+(D19*'Ingreso Datos '!$D$17)</f>
        <v>42500</v>
      </c>
      <c r="H19" s="86">
        <f t="shared" si="1"/>
        <v>1020000</v>
      </c>
      <c r="I19" s="10">
        <f>'Ingreso Datos '!N24</f>
        <v>16</v>
      </c>
      <c r="J19" s="16">
        <f>G19+(G19*'Ingreso Datos '!$D$17)</f>
        <v>42500</v>
      </c>
      <c r="K19" s="86">
        <f t="shared" si="2"/>
        <v>680000</v>
      </c>
      <c r="L19" s="15">
        <f>'Ingreso Datos '!O24</f>
        <v>8</v>
      </c>
      <c r="M19" s="16">
        <f>J19+(J19*'Ingreso Datos '!$D$17)</f>
        <v>42500</v>
      </c>
      <c r="N19" s="86">
        <f t="shared" si="3"/>
        <v>340000</v>
      </c>
      <c r="O19" s="11">
        <f>'Ingreso Datos '!P24</f>
        <v>8</v>
      </c>
      <c r="P19" s="16">
        <f>M19+(M19*'Ingreso Datos '!$D$17)</f>
        <v>42500</v>
      </c>
      <c r="Q19" s="86">
        <f t="shared" si="4"/>
        <v>340000</v>
      </c>
      <c r="R19">
        <f>'Ingreso Datos '!Q24</f>
        <v>8</v>
      </c>
      <c r="S19" s="16">
        <f>P19+(P19*'Ingreso Datos '!$D$17)</f>
        <v>42500</v>
      </c>
      <c r="T19" s="86">
        <f t="shared" si="5"/>
        <v>340000</v>
      </c>
      <c r="U19">
        <f>'Ingreso Datos '!R24</f>
        <v>8</v>
      </c>
      <c r="V19" s="16">
        <f>S19+(S19*'Ingreso Datos '!$D$17)</f>
        <v>42500</v>
      </c>
      <c r="W19" s="86">
        <f t="shared" si="6"/>
        <v>340000</v>
      </c>
      <c r="X19">
        <f>'Ingreso Datos '!S24</f>
        <v>8</v>
      </c>
      <c r="Y19" s="16">
        <f>V19+(V19*'Ingreso Datos '!$D$17)</f>
        <v>42500</v>
      </c>
      <c r="Z19" s="86">
        <f t="shared" si="7"/>
        <v>340000</v>
      </c>
      <c r="AA19">
        <f t="shared" si="8"/>
        <v>8</v>
      </c>
      <c r="AB19" s="16">
        <f>Y19+(Y19*'Ingreso Datos '!$D$17)</f>
        <v>42500</v>
      </c>
      <c r="AC19" s="86">
        <f t="shared" si="9"/>
        <v>340000</v>
      </c>
      <c r="AD19">
        <f t="shared" si="10"/>
        <v>8</v>
      </c>
      <c r="AE19" s="16">
        <f>AB19+(AB19*'Ingreso Datos '!$D$17)</f>
        <v>42500</v>
      </c>
      <c r="AF19" s="86">
        <f t="shared" si="11"/>
        <v>340000</v>
      </c>
      <c r="AG19">
        <f t="shared" si="12"/>
        <v>8</v>
      </c>
      <c r="AH19" s="16">
        <f>AE19+(AE19*'Ingreso Datos '!$D$17)</f>
        <v>42500</v>
      </c>
      <c r="AI19" s="86">
        <f t="shared" si="13"/>
        <v>340000</v>
      </c>
      <c r="AJ19">
        <f t="shared" si="14"/>
        <v>8</v>
      </c>
      <c r="AK19" s="16">
        <f>AH19+(AH19*'Ingreso Datos '!$D$17)</f>
        <v>42500</v>
      </c>
      <c r="AL19" s="86">
        <f t="shared" si="15"/>
        <v>340000</v>
      </c>
      <c r="AM19">
        <f t="shared" si="16"/>
        <v>8</v>
      </c>
      <c r="AN19" s="16">
        <f>AK19+(AK19*'Ingreso Datos '!$D$17)</f>
        <v>42500</v>
      </c>
      <c r="AO19" s="86">
        <f t="shared" si="17"/>
        <v>340000</v>
      </c>
      <c r="AP19">
        <f t="shared" si="18"/>
        <v>8</v>
      </c>
      <c r="AQ19" s="16">
        <f>AN19+(AN19*'Ingreso Datos '!$D$17)</f>
        <v>42500</v>
      </c>
      <c r="AR19" s="86">
        <f t="shared" si="19"/>
        <v>340000</v>
      </c>
      <c r="AS19">
        <f t="shared" si="20"/>
        <v>8</v>
      </c>
      <c r="AT19" s="16">
        <f>AQ19+(AQ19*'Ingreso Datos '!$D$17)</f>
        <v>42500</v>
      </c>
      <c r="AU19" s="86">
        <f t="shared" si="21"/>
        <v>340000</v>
      </c>
      <c r="AV19">
        <f t="shared" si="22"/>
        <v>8</v>
      </c>
      <c r="AW19" s="16">
        <f>AT19+(AT19*'Ingreso Datos '!$D$17)</f>
        <v>42500</v>
      </c>
      <c r="AX19" s="86">
        <f t="shared" si="23"/>
        <v>340000</v>
      </c>
      <c r="AY19">
        <f t="shared" si="24"/>
        <v>8</v>
      </c>
      <c r="AZ19" s="16">
        <f>AW19+(AW19*'Ingreso Datos '!$D$17)</f>
        <v>42500</v>
      </c>
      <c r="BA19" s="86">
        <f t="shared" si="25"/>
        <v>340000</v>
      </c>
      <c r="BB19">
        <f t="shared" si="26"/>
        <v>8</v>
      </c>
      <c r="BC19" s="16">
        <f>AZ19+(AZ19*'Ingreso Datos '!$D$17)</f>
        <v>42500</v>
      </c>
      <c r="BD19" s="86">
        <f t="shared" si="27"/>
        <v>340000</v>
      </c>
      <c r="BE19">
        <f t="shared" si="28"/>
        <v>8</v>
      </c>
      <c r="BF19" s="16">
        <f>BC19+(BC19*'Ingreso Datos '!$D$17)</f>
        <v>42500</v>
      </c>
      <c r="BG19" s="86">
        <f t="shared" si="29"/>
        <v>340000</v>
      </c>
      <c r="BH19">
        <f t="shared" si="30"/>
        <v>8</v>
      </c>
      <c r="BI19" s="16">
        <f>BF19+(BF19*'Ingreso Datos '!$D$17)</f>
        <v>42500</v>
      </c>
      <c r="BJ19" s="86">
        <f t="shared" si="31"/>
        <v>340000</v>
      </c>
      <c r="BK19">
        <f t="shared" si="32"/>
        <v>8</v>
      </c>
      <c r="BL19" s="16">
        <f>BI19+(BI19*'Ingreso Datos '!$D$17)</f>
        <v>42500</v>
      </c>
      <c r="BM19" s="86">
        <f t="shared" si="33"/>
        <v>340000</v>
      </c>
      <c r="BN19">
        <f t="shared" si="34"/>
        <v>8</v>
      </c>
      <c r="BO19" s="16">
        <f>BL19+(BL19*'Ingreso Datos '!$D$17)</f>
        <v>42500</v>
      </c>
      <c r="BP19" s="86">
        <f t="shared" si="35"/>
        <v>340000</v>
      </c>
      <c r="BQ19">
        <f t="shared" si="36"/>
        <v>8</v>
      </c>
      <c r="BR19" s="16">
        <f>BO19+(BO19*'Ingreso Datos '!$D$17)</f>
        <v>42500</v>
      </c>
      <c r="BS19" s="86">
        <f t="shared" si="37"/>
        <v>340000</v>
      </c>
      <c r="BT19">
        <f t="shared" si="38"/>
        <v>8</v>
      </c>
      <c r="BU19" s="16">
        <f>BR19+(BR19*'Ingreso Datos '!$D$17)</f>
        <v>42500</v>
      </c>
      <c r="BV19" s="86">
        <f t="shared" si="39"/>
        <v>340000</v>
      </c>
      <c r="BW19">
        <f t="shared" si="40"/>
        <v>8</v>
      </c>
      <c r="BX19" s="16">
        <f>BU19+(BU19*'Ingreso Datos '!$D$17)</f>
        <v>42500</v>
      </c>
      <c r="BY19" s="86">
        <f t="shared" si="41"/>
        <v>340000</v>
      </c>
    </row>
    <row r="20" spans="2:77" outlineLevel="1" x14ac:dyDescent="0.25">
      <c r="B20" s="12" t="s">
        <v>8</v>
      </c>
      <c r="C20" s="10">
        <f>'Ingreso Datos '!L25</f>
        <v>2</v>
      </c>
      <c r="D20" s="16">
        <f>'Ingreso Datos '!$D$11</f>
        <v>42500</v>
      </c>
      <c r="E20" s="48">
        <f t="shared" si="0"/>
        <v>85000</v>
      </c>
      <c r="F20" s="10">
        <f>'Ingreso Datos '!M25</f>
        <v>3</v>
      </c>
      <c r="G20" s="16">
        <f>D20+(D20*'Ingreso Datos '!$D$17)</f>
        <v>42500</v>
      </c>
      <c r="H20" s="86">
        <f t="shared" si="1"/>
        <v>127500</v>
      </c>
      <c r="I20" s="10">
        <f>'Ingreso Datos '!N25</f>
        <v>6</v>
      </c>
      <c r="J20" s="16">
        <f>G20+(G20*'Ingreso Datos '!$D$17)</f>
        <v>42500</v>
      </c>
      <c r="K20" s="86">
        <f t="shared" si="2"/>
        <v>255000</v>
      </c>
      <c r="L20" s="15">
        <f>'Ingreso Datos '!O25</f>
        <v>12</v>
      </c>
      <c r="M20" s="16">
        <f>J20+(J20*'Ingreso Datos '!$D$17)</f>
        <v>42500</v>
      </c>
      <c r="N20" s="86">
        <f t="shared" si="3"/>
        <v>510000</v>
      </c>
      <c r="O20" s="11">
        <f>'Ingreso Datos '!P25</f>
        <v>14</v>
      </c>
      <c r="P20" s="16">
        <f>M20+(M20*'Ingreso Datos '!$D$17)</f>
        <v>42500</v>
      </c>
      <c r="Q20" s="86">
        <f t="shared" si="4"/>
        <v>595000</v>
      </c>
      <c r="R20">
        <f>'Ingreso Datos '!Q25</f>
        <v>14</v>
      </c>
      <c r="S20" s="16">
        <f>P20+(P20*'Ingreso Datos '!$D$17)</f>
        <v>42500</v>
      </c>
      <c r="T20" s="86">
        <f t="shared" si="5"/>
        <v>595000</v>
      </c>
      <c r="U20">
        <f>'Ingreso Datos '!R25</f>
        <v>14</v>
      </c>
      <c r="V20" s="16">
        <f>S20+(S20*'Ingreso Datos '!$D$17)</f>
        <v>42500</v>
      </c>
      <c r="W20" s="86">
        <f t="shared" si="6"/>
        <v>595000</v>
      </c>
      <c r="X20">
        <f>'Ingreso Datos '!S25</f>
        <v>14</v>
      </c>
      <c r="Y20" s="16">
        <f>V20+(V20*'Ingreso Datos '!$D$17)</f>
        <v>42500</v>
      </c>
      <c r="Z20" s="86">
        <f t="shared" si="7"/>
        <v>595000</v>
      </c>
      <c r="AA20">
        <f t="shared" si="8"/>
        <v>14</v>
      </c>
      <c r="AB20" s="16">
        <f>Y20+(Y20*'Ingreso Datos '!$D$17)</f>
        <v>42500</v>
      </c>
      <c r="AC20" s="86">
        <f t="shared" si="9"/>
        <v>595000</v>
      </c>
      <c r="AD20">
        <f t="shared" si="10"/>
        <v>14</v>
      </c>
      <c r="AE20" s="16">
        <f>AB20+(AB20*'Ingreso Datos '!$D$17)</f>
        <v>42500</v>
      </c>
      <c r="AF20" s="86">
        <f t="shared" si="11"/>
        <v>595000</v>
      </c>
      <c r="AG20">
        <f t="shared" si="12"/>
        <v>14</v>
      </c>
      <c r="AH20" s="16">
        <f>AE20+(AE20*'Ingreso Datos '!$D$17)</f>
        <v>42500</v>
      </c>
      <c r="AI20" s="86">
        <f t="shared" si="13"/>
        <v>595000</v>
      </c>
      <c r="AJ20">
        <f t="shared" si="14"/>
        <v>14</v>
      </c>
      <c r="AK20" s="16">
        <f>AH20+(AH20*'Ingreso Datos '!$D$17)</f>
        <v>42500</v>
      </c>
      <c r="AL20" s="86">
        <f t="shared" si="15"/>
        <v>595000</v>
      </c>
      <c r="AM20">
        <f t="shared" si="16"/>
        <v>14</v>
      </c>
      <c r="AN20" s="16">
        <f>AK20+(AK20*'Ingreso Datos '!$D$17)</f>
        <v>42500</v>
      </c>
      <c r="AO20" s="86">
        <f t="shared" si="17"/>
        <v>595000</v>
      </c>
      <c r="AP20">
        <f t="shared" si="18"/>
        <v>14</v>
      </c>
      <c r="AQ20" s="16">
        <f>AN20+(AN20*'Ingreso Datos '!$D$17)</f>
        <v>42500</v>
      </c>
      <c r="AR20" s="86">
        <f t="shared" si="19"/>
        <v>595000</v>
      </c>
      <c r="AS20">
        <f t="shared" si="20"/>
        <v>14</v>
      </c>
      <c r="AT20" s="16">
        <f>AQ20+(AQ20*'Ingreso Datos '!$D$17)</f>
        <v>42500</v>
      </c>
      <c r="AU20" s="86">
        <f t="shared" si="21"/>
        <v>595000</v>
      </c>
      <c r="AV20">
        <f t="shared" si="22"/>
        <v>14</v>
      </c>
      <c r="AW20" s="16">
        <f>AT20+(AT20*'Ingreso Datos '!$D$17)</f>
        <v>42500</v>
      </c>
      <c r="AX20" s="86">
        <f t="shared" si="23"/>
        <v>595000</v>
      </c>
      <c r="AY20">
        <f t="shared" si="24"/>
        <v>14</v>
      </c>
      <c r="AZ20" s="16">
        <f>AW20+(AW20*'Ingreso Datos '!$D$17)</f>
        <v>42500</v>
      </c>
      <c r="BA20" s="86">
        <f t="shared" si="25"/>
        <v>595000</v>
      </c>
      <c r="BB20">
        <f t="shared" si="26"/>
        <v>14</v>
      </c>
      <c r="BC20" s="16">
        <f>AZ20+(AZ20*'Ingreso Datos '!$D$17)</f>
        <v>42500</v>
      </c>
      <c r="BD20" s="86">
        <f t="shared" si="27"/>
        <v>595000</v>
      </c>
      <c r="BE20">
        <f t="shared" si="28"/>
        <v>14</v>
      </c>
      <c r="BF20" s="16">
        <f>BC20+(BC20*'Ingreso Datos '!$D$17)</f>
        <v>42500</v>
      </c>
      <c r="BG20" s="86">
        <f t="shared" si="29"/>
        <v>595000</v>
      </c>
      <c r="BH20">
        <f t="shared" si="30"/>
        <v>14</v>
      </c>
      <c r="BI20" s="16">
        <f>BF20+(BF20*'Ingreso Datos '!$D$17)</f>
        <v>42500</v>
      </c>
      <c r="BJ20" s="86">
        <f t="shared" si="31"/>
        <v>595000</v>
      </c>
      <c r="BK20">
        <f t="shared" si="32"/>
        <v>14</v>
      </c>
      <c r="BL20" s="16">
        <f>BI20+(BI20*'Ingreso Datos '!$D$17)</f>
        <v>42500</v>
      </c>
      <c r="BM20" s="86">
        <f t="shared" si="33"/>
        <v>595000</v>
      </c>
      <c r="BN20">
        <f t="shared" si="34"/>
        <v>14</v>
      </c>
      <c r="BO20" s="16">
        <f>BL20+(BL20*'Ingreso Datos '!$D$17)</f>
        <v>42500</v>
      </c>
      <c r="BP20" s="86">
        <f t="shared" si="35"/>
        <v>595000</v>
      </c>
      <c r="BQ20">
        <f t="shared" si="36"/>
        <v>14</v>
      </c>
      <c r="BR20" s="16">
        <f>BO20+(BO20*'Ingreso Datos '!$D$17)</f>
        <v>42500</v>
      </c>
      <c r="BS20" s="86">
        <f t="shared" si="37"/>
        <v>595000</v>
      </c>
      <c r="BT20">
        <f t="shared" si="38"/>
        <v>14</v>
      </c>
      <c r="BU20" s="16">
        <f>BR20+(BR20*'Ingreso Datos '!$D$17)</f>
        <v>42500</v>
      </c>
      <c r="BV20" s="86">
        <f t="shared" si="39"/>
        <v>595000</v>
      </c>
      <c r="BW20">
        <f t="shared" si="40"/>
        <v>14</v>
      </c>
      <c r="BX20" s="16">
        <f>BU20+(BU20*'Ingreso Datos '!$D$17)</f>
        <v>42500</v>
      </c>
      <c r="BY20" s="86">
        <f t="shared" si="41"/>
        <v>595000</v>
      </c>
    </row>
    <row r="21" spans="2:77" outlineLevel="1" x14ac:dyDescent="0.25">
      <c r="B21" s="12" t="s">
        <v>66</v>
      </c>
      <c r="C21" s="10">
        <f>'Ingreso Datos '!L26</f>
        <v>3</v>
      </c>
      <c r="D21" s="16">
        <f>'Ingreso Datos '!$D$11</f>
        <v>42500</v>
      </c>
      <c r="E21" s="48">
        <f t="shared" si="0"/>
        <v>127500</v>
      </c>
      <c r="F21" s="10">
        <f>'Ingreso Datos '!M26</f>
        <v>3</v>
      </c>
      <c r="G21" s="16">
        <f>D21+(D21*'Ingreso Datos '!$D$17)</f>
        <v>42500</v>
      </c>
      <c r="H21" s="86">
        <f t="shared" si="1"/>
        <v>127500</v>
      </c>
      <c r="I21" s="10">
        <f>'Ingreso Datos '!N26</f>
        <v>0</v>
      </c>
      <c r="J21" s="16">
        <f>G21+(G21*'Ingreso Datos '!$D$17)</f>
        <v>42500</v>
      </c>
      <c r="K21" s="86">
        <f t="shared" si="2"/>
        <v>0</v>
      </c>
      <c r="L21" s="15">
        <f>'Ingreso Datos '!O26</f>
        <v>0</v>
      </c>
      <c r="M21" s="16">
        <f>J21+(J21*'Ingreso Datos '!$D$17)</f>
        <v>42500</v>
      </c>
      <c r="N21" s="86">
        <f t="shared" si="3"/>
        <v>0</v>
      </c>
      <c r="O21" s="11">
        <f>'Ingreso Datos '!P26</f>
        <v>0</v>
      </c>
      <c r="P21" s="16">
        <f>M21+(M21*'Ingreso Datos '!$D$17)</f>
        <v>42500</v>
      </c>
      <c r="Q21" s="86">
        <f t="shared" si="4"/>
        <v>0</v>
      </c>
      <c r="R21">
        <f>'Ingreso Datos '!Q26</f>
        <v>0</v>
      </c>
      <c r="S21" s="16">
        <f>P21+(P21*'Ingreso Datos '!$D$17)</f>
        <v>42500</v>
      </c>
      <c r="T21" s="86">
        <f t="shared" si="5"/>
        <v>0</v>
      </c>
      <c r="U21">
        <f>'Ingreso Datos '!R26</f>
        <v>0</v>
      </c>
      <c r="V21" s="16">
        <f>S21+(S21*'Ingreso Datos '!$D$17)</f>
        <v>42500</v>
      </c>
      <c r="W21" s="86">
        <f t="shared" si="6"/>
        <v>0</v>
      </c>
      <c r="X21">
        <f>'Ingreso Datos '!S26</f>
        <v>0</v>
      </c>
      <c r="Y21" s="16">
        <f>V21+(V21*'Ingreso Datos '!$D$17)</f>
        <v>42500</v>
      </c>
      <c r="Z21" s="86">
        <f t="shared" si="7"/>
        <v>0</v>
      </c>
      <c r="AA21">
        <f t="shared" si="8"/>
        <v>0</v>
      </c>
      <c r="AB21" s="16">
        <f>Y21+(Y21*'Ingreso Datos '!$D$17)</f>
        <v>42500</v>
      </c>
      <c r="AC21" s="86">
        <f t="shared" si="9"/>
        <v>0</v>
      </c>
      <c r="AD21">
        <f t="shared" si="10"/>
        <v>0</v>
      </c>
      <c r="AE21" s="16">
        <f>AB21+(AB21*'Ingreso Datos '!$D$17)</f>
        <v>42500</v>
      </c>
      <c r="AF21" s="86">
        <f t="shared" si="11"/>
        <v>0</v>
      </c>
      <c r="AG21">
        <f t="shared" si="12"/>
        <v>0</v>
      </c>
      <c r="AH21" s="16">
        <f>AE21+(AE21*'Ingreso Datos '!$D$17)</f>
        <v>42500</v>
      </c>
      <c r="AI21" s="86">
        <f t="shared" si="13"/>
        <v>0</v>
      </c>
      <c r="AJ21">
        <f t="shared" si="14"/>
        <v>0</v>
      </c>
      <c r="AK21" s="16">
        <f>AH21+(AH21*'Ingreso Datos '!$D$17)</f>
        <v>42500</v>
      </c>
      <c r="AL21" s="86">
        <f t="shared" si="15"/>
        <v>0</v>
      </c>
      <c r="AM21">
        <f t="shared" si="16"/>
        <v>0</v>
      </c>
      <c r="AN21" s="16">
        <f>AK21+(AK21*'Ingreso Datos '!$D$17)</f>
        <v>42500</v>
      </c>
      <c r="AO21" s="86">
        <f t="shared" si="17"/>
        <v>0</v>
      </c>
      <c r="AP21">
        <f t="shared" si="18"/>
        <v>0</v>
      </c>
      <c r="AQ21" s="16">
        <f>AN21+(AN21*'Ingreso Datos '!$D$17)</f>
        <v>42500</v>
      </c>
      <c r="AR21" s="86">
        <f t="shared" si="19"/>
        <v>0</v>
      </c>
      <c r="AS21">
        <f t="shared" si="20"/>
        <v>0</v>
      </c>
      <c r="AT21" s="16">
        <f>AQ21+(AQ21*'Ingreso Datos '!$D$17)</f>
        <v>42500</v>
      </c>
      <c r="AU21" s="86">
        <f t="shared" si="21"/>
        <v>0</v>
      </c>
      <c r="AV21">
        <f t="shared" si="22"/>
        <v>0</v>
      </c>
      <c r="AW21" s="16">
        <f>AT21+(AT21*'Ingreso Datos '!$D$17)</f>
        <v>42500</v>
      </c>
      <c r="AX21" s="86">
        <f t="shared" si="23"/>
        <v>0</v>
      </c>
      <c r="AY21">
        <f t="shared" si="24"/>
        <v>0</v>
      </c>
      <c r="AZ21" s="16">
        <f>AW21+(AW21*'Ingreso Datos '!$D$17)</f>
        <v>42500</v>
      </c>
      <c r="BA21" s="86">
        <f t="shared" si="25"/>
        <v>0</v>
      </c>
      <c r="BB21">
        <f t="shared" si="26"/>
        <v>0</v>
      </c>
      <c r="BC21" s="16">
        <f>AZ21+(AZ21*'Ingreso Datos '!$D$17)</f>
        <v>42500</v>
      </c>
      <c r="BD21" s="86">
        <f t="shared" si="27"/>
        <v>0</v>
      </c>
      <c r="BE21">
        <f t="shared" si="28"/>
        <v>0</v>
      </c>
      <c r="BF21" s="16">
        <f>BC21+(BC21*'Ingreso Datos '!$D$17)</f>
        <v>42500</v>
      </c>
      <c r="BG21" s="86">
        <f t="shared" si="29"/>
        <v>0</v>
      </c>
      <c r="BH21">
        <f t="shared" si="30"/>
        <v>0</v>
      </c>
      <c r="BI21" s="16">
        <f>BF21+(BF21*'Ingreso Datos '!$D$17)</f>
        <v>42500</v>
      </c>
      <c r="BJ21" s="86">
        <f t="shared" si="31"/>
        <v>0</v>
      </c>
      <c r="BK21">
        <f t="shared" si="32"/>
        <v>0</v>
      </c>
      <c r="BL21" s="16">
        <f>BI21+(BI21*'Ingreso Datos '!$D$17)</f>
        <v>42500</v>
      </c>
      <c r="BM21" s="86">
        <f t="shared" si="33"/>
        <v>0</v>
      </c>
      <c r="BN21">
        <f t="shared" si="34"/>
        <v>0</v>
      </c>
      <c r="BO21" s="16">
        <f>BL21+(BL21*'Ingreso Datos '!$D$17)</f>
        <v>42500</v>
      </c>
      <c r="BP21" s="86">
        <f t="shared" si="35"/>
        <v>0</v>
      </c>
      <c r="BQ21">
        <f t="shared" si="36"/>
        <v>0</v>
      </c>
      <c r="BR21" s="16">
        <f>BO21+(BO21*'Ingreso Datos '!$D$17)</f>
        <v>42500</v>
      </c>
      <c r="BS21" s="86">
        <f t="shared" si="37"/>
        <v>0</v>
      </c>
      <c r="BT21">
        <f t="shared" si="38"/>
        <v>0</v>
      </c>
      <c r="BU21" s="16">
        <f>BR21+(BR21*'Ingreso Datos '!$D$17)</f>
        <v>42500</v>
      </c>
      <c r="BV21" s="86">
        <f t="shared" si="39"/>
        <v>0</v>
      </c>
      <c r="BW21">
        <f t="shared" si="40"/>
        <v>0</v>
      </c>
      <c r="BX21" s="16">
        <f>BU21+(BU21*'Ingreso Datos '!$D$17)</f>
        <v>42500</v>
      </c>
      <c r="BY21" s="86">
        <f t="shared" si="41"/>
        <v>0</v>
      </c>
    </row>
    <row r="22" spans="2:77" outlineLevel="1" x14ac:dyDescent="0.25">
      <c r="B22" s="12" t="s">
        <v>67</v>
      </c>
      <c r="C22" s="10">
        <f>'Ingreso Datos '!L27</f>
        <v>3</v>
      </c>
      <c r="D22" s="16">
        <f>'Ingreso Datos '!$D$11</f>
        <v>42500</v>
      </c>
      <c r="E22" s="48">
        <f t="shared" si="0"/>
        <v>127500</v>
      </c>
      <c r="F22" s="10">
        <f>'Ingreso Datos '!M27</f>
        <v>3</v>
      </c>
      <c r="G22" s="16">
        <f>D22+(D22*'Ingreso Datos '!$D$17)</f>
        <v>42500</v>
      </c>
      <c r="H22" s="86">
        <f t="shared" si="1"/>
        <v>127500</v>
      </c>
      <c r="I22" s="10">
        <f>'Ingreso Datos '!N27</f>
        <v>3</v>
      </c>
      <c r="J22" s="16">
        <f>G22+(G22*'Ingreso Datos '!$D$17)</f>
        <v>42500</v>
      </c>
      <c r="K22" s="86">
        <f t="shared" si="2"/>
        <v>127500</v>
      </c>
      <c r="L22" s="15">
        <f>'Ingreso Datos '!O27</f>
        <v>2</v>
      </c>
      <c r="M22" s="16">
        <f>J22+(J22*'Ingreso Datos '!$D$17)</f>
        <v>42500</v>
      </c>
      <c r="N22" s="86">
        <f t="shared" si="3"/>
        <v>85000</v>
      </c>
      <c r="O22" s="11">
        <f>'Ingreso Datos '!P27</f>
        <v>2</v>
      </c>
      <c r="P22" s="16">
        <f>M22+(M22*'Ingreso Datos '!$D$17)</f>
        <v>42500</v>
      </c>
      <c r="Q22" s="86">
        <f t="shared" si="4"/>
        <v>85000</v>
      </c>
      <c r="R22">
        <f>'Ingreso Datos '!Q27</f>
        <v>2</v>
      </c>
      <c r="S22" s="16">
        <f>P22+(P22*'Ingreso Datos '!$D$17)</f>
        <v>42500</v>
      </c>
      <c r="T22" s="86">
        <f t="shared" si="5"/>
        <v>85000</v>
      </c>
      <c r="U22">
        <f>'Ingreso Datos '!R27</f>
        <v>2</v>
      </c>
      <c r="V22" s="16">
        <f>S22+(S22*'Ingreso Datos '!$D$17)</f>
        <v>42500</v>
      </c>
      <c r="W22" s="86">
        <f t="shared" si="6"/>
        <v>85000</v>
      </c>
      <c r="X22">
        <f>'Ingreso Datos '!S27</f>
        <v>2</v>
      </c>
      <c r="Y22" s="16">
        <f>V22+(V22*'Ingreso Datos '!$D$17)</f>
        <v>42500</v>
      </c>
      <c r="Z22" s="86">
        <f t="shared" si="7"/>
        <v>85000</v>
      </c>
      <c r="AA22">
        <f t="shared" si="8"/>
        <v>2</v>
      </c>
      <c r="AB22" s="16">
        <f>Y22+(Y22*'Ingreso Datos '!$D$17)</f>
        <v>42500</v>
      </c>
      <c r="AC22" s="86">
        <f t="shared" si="9"/>
        <v>85000</v>
      </c>
      <c r="AD22">
        <f t="shared" si="10"/>
        <v>2</v>
      </c>
      <c r="AE22" s="16">
        <f>AB22+(AB22*'Ingreso Datos '!$D$17)</f>
        <v>42500</v>
      </c>
      <c r="AF22" s="86">
        <f t="shared" si="11"/>
        <v>85000</v>
      </c>
      <c r="AG22">
        <f t="shared" si="12"/>
        <v>2</v>
      </c>
      <c r="AH22" s="16">
        <f>AE22+(AE22*'Ingreso Datos '!$D$17)</f>
        <v>42500</v>
      </c>
      <c r="AI22" s="86">
        <f t="shared" si="13"/>
        <v>85000</v>
      </c>
      <c r="AJ22">
        <f t="shared" si="14"/>
        <v>2</v>
      </c>
      <c r="AK22" s="16">
        <f>AH22+(AH22*'Ingreso Datos '!$D$17)</f>
        <v>42500</v>
      </c>
      <c r="AL22" s="86">
        <f t="shared" si="15"/>
        <v>85000</v>
      </c>
      <c r="AM22">
        <f t="shared" si="16"/>
        <v>2</v>
      </c>
      <c r="AN22" s="16">
        <f>AK22+(AK22*'Ingreso Datos '!$D$17)</f>
        <v>42500</v>
      </c>
      <c r="AO22" s="86">
        <f t="shared" si="17"/>
        <v>85000</v>
      </c>
      <c r="AP22">
        <f t="shared" si="18"/>
        <v>2</v>
      </c>
      <c r="AQ22" s="16">
        <f>AN22+(AN22*'Ingreso Datos '!$D$17)</f>
        <v>42500</v>
      </c>
      <c r="AR22" s="86">
        <f t="shared" si="19"/>
        <v>85000</v>
      </c>
      <c r="AS22">
        <f t="shared" si="20"/>
        <v>2</v>
      </c>
      <c r="AT22" s="16">
        <f>AQ22+(AQ22*'Ingreso Datos '!$D$17)</f>
        <v>42500</v>
      </c>
      <c r="AU22" s="86">
        <f t="shared" si="21"/>
        <v>85000</v>
      </c>
      <c r="AV22">
        <f t="shared" si="22"/>
        <v>2</v>
      </c>
      <c r="AW22" s="16">
        <f>AT22+(AT22*'Ingreso Datos '!$D$17)</f>
        <v>42500</v>
      </c>
      <c r="AX22" s="86">
        <f t="shared" si="23"/>
        <v>85000</v>
      </c>
      <c r="AY22">
        <f t="shared" si="24"/>
        <v>2</v>
      </c>
      <c r="AZ22" s="16">
        <f>AW22+(AW22*'Ingreso Datos '!$D$17)</f>
        <v>42500</v>
      </c>
      <c r="BA22" s="86">
        <f t="shared" si="25"/>
        <v>85000</v>
      </c>
      <c r="BB22">
        <f t="shared" si="26"/>
        <v>2</v>
      </c>
      <c r="BC22" s="16">
        <f>AZ22+(AZ22*'Ingreso Datos '!$D$17)</f>
        <v>42500</v>
      </c>
      <c r="BD22" s="86">
        <f t="shared" si="27"/>
        <v>85000</v>
      </c>
      <c r="BE22">
        <f t="shared" si="28"/>
        <v>2</v>
      </c>
      <c r="BF22" s="16">
        <f>BC22+(BC22*'Ingreso Datos '!$D$17)</f>
        <v>42500</v>
      </c>
      <c r="BG22" s="86">
        <f t="shared" si="29"/>
        <v>85000</v>
      </c>
      <c r="BH22">
        <f t="shared" si="30"/>
        <v>2</v>
      </c>
      <c r="BI22" s="16">
        <f>BF22+(BF22*'Ingreso Datos '!$D$17)</f>
        <v>42500</v>
      </c>
      <c r="BJ22" s="86">
        <f t="shared" si="31"/>
        <v>85000</v>
      </c>
      <c r="BK22">
        <f t="shared" si="32"/>
        <v>2</v>
      </c>
      <c r="BL22" s="16">
        <f>BI22+(BI22*'Ingreso Datos '!$D$17)</f>
        <v>42500</v>
      </c>
      <c r="BM22" s="86">
        <f t="shared" si="33"/>
        <v>85000</v>
      </c>
      <c r="BN22">
        <f t="shared" si="34"/>
        <v>2</v>
      </c>
      <c r="BO22" s="16">
        <f>BL22+(BL22*'Ingreso Datos '!$D$17)</f>
        <v>42500</v>
      </c>
      <c r="BP22" s="86">
        <f t="shared" si="35"/>
        <v>85000</v>
      </c>
      <c r="BQ22">
        <f t="shared" si="36"/>
        <v>2</v>
      </c>
      <c r="BR22" s="16">
        <f>BO22+(BO22*'Ingreso Datos '!$D$17)</f>
        <v>42500</v>
      </c>
      <c r="BS22" s="86">
        <f t="shared" si="37"/>
        <v>85000</v>
      </c>
      <c r="BT22">
        <f t="shared" si="38"/>
        <v>2</v>
      </c>
      <c r="BU22" s="16">
        <f>BR22+(BR22*'Ingreso Datos '!$D$17)</f>
        <v>42500</v>
      </c>
      <c r="BV22" s="86">
        <f t="shared" si="39"/>
        <v>85000</v>
      </c>
      <c r="BW22">
        <f t="shared" si="40"/>
        <v>2</v>
      </c>
      <c r="BX22" s="16">
        <f>BU22+(BU22*'Ingreso Datos '!$D$17)</f>
        <v>42500</v>
      </c>
      <c r="BY22" s="86">
        <f t="shared" si="41"/>
        <v>85000</v>
      </c>
    </row>
    <row r="23" spans="2:77" outlineLevel="1" x14ac:dyDescent="0.25">
      <c r="B23" s="12" t="s">
        <v>0</v>
      </c>
      <c r="C23" s="10">
        <f>'Ingreso Datos '!L28</f>
        <v>1</v>
      </c>
      <c r="D23" s="16">
        <f>'Ingreso Datos '!$D$11</f>
        <v>42500</v>
      </c>
      <c r="E23" s="48">
        <f t="shared" si="0"/>
        <v>42500</v>
      </c>
      <c r="F23" s="10">
        <f>'Ingreso Datos '!M28</f>
        <v>2</v>
      </c>
      <c r="G23" s="16">
        <f>D23+(D23*'Ingreso Datos '!$D$17)</f>
        <v>42500</v>
      </c>
      <c r="H23" s="86">
        <f t="shared" si="1"/>
        <v>85000</v>
      </c>
      <c r="I23" s="10">
        <f>'Ingreso Datos '!N28</f>
        <v>4</v>
      </c>
      <c r="J23" s="16">
        <f>G23+(G23*'Ingreso Datos '!$D$17)</f>
        <v>42500</v>
      </c>
      <c r="K23" s="86">
        <f t="shared" si="2"/>
        <v>170000</v>
      </c>
      <c r="L23" s="15">
        <f>'Ingreso Datos '!O28</f>
        <v>6</v>
      </c>
      <c r="M23" s="16">
        <f>J23+(J23*'Ingreso Datos '!$D$17)</f>
        <v>42500</v>
      </c>
      <c r="N23" s="86">
        <f t="shared" si="3"/>
        <v>255000</v>
      </c>
      <c r="O23" s="11">
        <f>'Ingreso Datos '!P28</f>
        <v>8</v>
      </c>
      <c r="P23" s="16">
        <f>M23+(M23*'Ingreso Datos '!$D$17)</f>
        <v>42500</v>
      </c>
      <c r="Q23" s="86">
        <f t="shared" si="4"/>
        <v>340000</v>
      </c>
      <c r="R23">
        <f>'Ingreso Datos '!Q28</f>
        <v>12</v>
      </c>
      <c r="S23" s="16">
        <f>P23+(P23*'Ingreso Datos '!$D$17)</f>
        <v>42500</v>
      </c>
      <c r="T23" s="86">
        <f t="shared" si="5"/>
        <v>510000</v>
      </c>
      <c r="U23">
        <f>'Ingreso Datos '!R28</f>
        <v>12</v>
      </c>
      <c r="V23" s="16">
        <f>S23+(S23*'Ingreso Datos '!$D$17)</f>
        <v>42500</v>
      </c>
      <c r="W23" s="86">
        <f t="shared" si="6"/>
        <v>510000</v>
      </c>
      <c r="X23">
        <f>'Ingreso Datos '!S28</f>
        <v>12</v>
      </c>
      <c r="Y23" s="16">
        <f>V23+(V23*'Ingreso Datos '!$D$17)</f>
        <v>42500</v>
      </c>
      <c r="Z23" s="86">
        <f t="shared" si="7"/>
        <v>510000</v>
      </c>
      <c r="AA23">
        <f t="shared" si="8"/>
        <v>12</v>
      </c>
      <c r="AB23" s="16">
        <f>Y23+(Y23*'Ingreso Datos '!$D$17)</f>
        <v>42500</v>
      </c>
      <c r="AC23" s="86">
        <f t="shared" si="9"/>
        <v>510000</v>
      </c>
      <c r="AD23">
        <f t="shared" si="10"/>
        <v>12</v>
      </c>
      <c r="AE23" s="16">
        <f>AB23+(AB23*'Ingreso Datos '!$D$17)</f>
        <v>42500</v>
      </c>
      <c r="AF23" s="86">
        <f t="shared" si="11"/>
        <v>510000</v>
      </c>
      <c r="AG23">
        <f t="shared" si="12"/>
        <v>12</v>
      </c>
      <c r="AH23" s="16">
        <f>AE23+(AE23*'Ingreso Datos '!$D$17)</f>
        <v>42500</v>
      </c>
      <c r="AI23" s="86">
        <f t="shared" si="13"/>
        <v>510000</v>
      </c>
      <c r="AJ23">
        <f t="shared" si="14"/>
        <v>12</v>
      </c>
      <c r="AK23" s="16">
        <f>AH23+(AH23*'Ingreso Datos '!$D$17)</f>
        <v>42500</v>
      </c>
      <c r="AL23" s="86">
        <f t="shared" si="15"/>
        <v>510000</v>
      </c>
      <c r="AM23">
        <f t="shared" si="16"/>
        <v>12</v>
      </c>
      <c r="AN23" s="16">
        <f>AK23+(AK23*'Ingreso Datos '!$D$17)</f>
        <v>42500</v>
      </c>
      <c r="AO23" s="86">
        <f t="shared" si="17"/>
        <v>510000</v>
      </c>
      <c r="AP23">
        <f t="shared" si="18"/>
        <v>12</v>
      </c>
      <c r="AQ23" s="16">
        <f>AN23+(AN23*'Ingreso Datos '!$D$17)</f>
        <v>42500</v>
      </c>
      <c r="AR23" s="86">
        <f t="shared" si="19"/>
        <v>510000</v>
      </c>
      <c r="AS23">
        <f t="shared" si="20"/>
        <v>12</v>
      </c>
      <c r="AT23" s="16">
        <f>AQ23+(AQ23*'Ingreso Datos '!$D$17)</f>
        <v>42500</v>
      </c>
      <c r="AU23" s="86">
        <f t="shared" si="21"/>
        <v>510000</v>
      </c>
      <c r="AV23">
        <f t="shared" si="22"/>
        <v>12</v>
      </c>
      <c r="AW23" s="16">
        <f>AT23+(AT23*'Ingreso Datos '!$D$17)</f>
        <v>42500</v>
      </c>
      <c r="AX23" s="86">
        <f t="shared" si="23"/>
        <v>510000</v>
      </c>
      <c r="AY23">
        <f t="shared" si="24"/>
        <v>12</v>
      </c>
      <c r="AZ23" s="16">
        <f>AW23+(AW23*'Ingreso Datos '!$D$17)</f>
        <v>42500</v>
      </c>
      <c r="BA23" s="86">
        <f t="shared" si="25"/>
        <v>510000</v>
      </c>
      <c r="BB23">
        <f t="shared" si="26"/>
        <v>12</v>
      </c>
      <c r="BC23" s="16">
        <f>AZ23+(AZ23*'Ingreso Datos '!$D$17)</f>
        <v>42500</v>
      </c>
      <c r="BD23" s="86">
        <f t="shared" si="27"/>
        <v>510000</v>
      </c>
      <c r="BE23">
        <f t="shared" si="28"/>
        <v>12</v>
      </c>
      <c r="BF23" s="16">
        <f>BC23+(BC23*'Ingreso Datos '!$D$17)</f>
        <v>42500</v>
      </c>
      <c r="BG23" s="86">
        <f t="shared" si="29"/>
        <v>510000</v>
      </c>
      <c r="BH23">
        <f t="shared" si="30"/>
        <v>12</v>
      </c>
      <c r="BI23" s="16">
        <f>BF23+(BF23*'Ingreso Datos '!$D$17)</f>
        <v>42500</v>
      </c>
      <c r="BJ23" s="86">
        <f t="shared" si="31"/>
        <v>510000</v>
      </c>
      <c r="BK23">
        <f t="shared" si="32"/>
        <v>12</v>
      </c>
      <c r="BL23" s="16">
        <f>BI23+(BI23*'Ingreso Datos '!$D$17)</f>
        <v>42500</v>
      </c>
      <c r="BM23" s="86">
        <f t="shared" si="33"/>
        <v>510000</v>
      </c>
      <c r="BN23">
        <f t="shared" si="34"/>
        <v>12</v>
      </c>
      <c r="BO23" s="16">
        <f>BL23+(BL23*'Ingreso Datos '!$D$17)</f>
        <v>42500</v>
      </c>
      <c r="BP23" s="86">
        <f t="shared" si="35"/>
        <v>510000</v>
      </c>
      <c r="BQ23">
        <f t="shared" si="36"/>
        <v>12</v>
      </c>
      <c r="BR23" s="16">
        <f>BO23+(BO23*'Ingreso Datos '!$D$17)</f>
        <v>42500</v>
      </c>
      <c r="BS23" s="86">
        <f t="shared" si="37"/>
        <v>510000</v>
      </c>
      <c r="BT23">
        <f t="shared" si="38"/>
        <v>12</v>
      </c>
      <c r="BU23" s="16">
        <f>BR23+(BR23*'Ingreso Datos '!$D$17)</f>
        <v>42500</v>
      </c>
      <c r="BV23" s="86">
        <f t="shared" si="39"/>
        <v>510000</v>
      </c>
      <c r="BW23">
        <f t="shared" si="40"/>
        <v>12</v>
      </c>
      <c r="BX23" s="16">
        <f>BU23+(BU23*'Ingreso Datos '!$D$17)</f>
        <v>42500</v>
      </c>
      <c r="BY23" s="86">
        <f t="shared" si="41"/>
        <v>510000</v>
      </c>
    </row>
    <row r="24" spans="2:77" outlineLevel="1" x14ac:dyDescent="0.25">
      <c r="B24" s="12" t="s">
        <v>68</v>
      </c>
      <c r="C24" s="10">
        <f>'Ingreso Datos '!L33</f>
        <v>0</v>
      </c>
      <c r="D24" s="16">
        <f>'Ingreso Datos '!$D$11</f>
        <v>42500</v>
      </c>
      <c r="E24" s="48">
        <f t="shared" si="0"/>
        <v>0</v>
      </c>
      <c r="F24" s="10">
        <f>'Ingreso Datos '!M33</f>
        <v>0</v>
      </c>
      <c r="G24" s="16">
        <f>D24+(D24*'Ingreso Datos '!$D$17)</f>
        <v>42500</v>
      </c>
      <c r="H24" s="86">
        <f t="shared" si="1"/>
        <v>0</v>
      </c>
      <c r="I24" s="88">
        <f>'Ingreso Datos '!N33</f>
        <v>13.628684370022926</v>
      </c>
      <c r="J24" s="16">
        <f>G24+(G24*'Ingreso Datos '!$D$17)</f>
        <v>42500</v>
      </c>
      <c r="K24" s="86">
        <f t="shared" si="2"/>
        <v>579219.08572597429</v>
      </c>
      <c r="L24" s="90">
        <f>'Ingreso Datos '!O33</f>
        <v>19.430078570070879</v>
      </c>
      <c r="M24" s="16">
        <f>J24+(J24*'Ingreso Datos '!$D$17)</f>
        <v>42500</v>
      </c>
      <c r="N24" s="86">
        <f t="shared" si="3"/>
        <v>825778.33922801237</v>
      </c>
      <c r="O24" s="91">
        <f>'Ingreso Datos '!P33</f>
        <v>28.379814313449387</v>
      </c>
      <c r="P24" s="16">
        <f>M24+(M24*'Ingreso Datos '!$D$17)</f>
        <v>42500</v>
      </c>
      <c r="Q24" s="86">
        <f t="shared" si="4"/>
        <v>1206142.108321599</v>
      </c>
      <c r="R24">
        <f>'Ingreso Datos '!Q33</f>
        <v>33.480494125263093</v>
      </c>
      <c r="S24" s="16">
        <f>P24+(P24*'Ingreso Datos '!$D$17)</f>
        <v>42500</v>
      </c>
      <c r="T24" s="86">
        <f t="shared" si="5"/>
        <v>1422921.0003236814</v>
      </c>
      <c r="U24" s="93">
        <f>'Ingreso Datos '!R33</f>
        <v>40.065054811336637</v>
      </c>
      <c r="V24" s="16">
        <f>S24+(S24*'Ingreso Datos '!$D$17)</f>
        <v>42500</v>
      </c>
      <c r="W24" s="86">
        <f t="shared" si="6"/>
        <v>1702764.8294818071</v>
      </c>
      <c r="X24" s="93">
        <f>'Ingreso Datos '!S33</f>
        <v>40.065054811336637</v>
      </c>
      <c r="Y24" s="16">
        <f>V24+(V24*'Ingreso Datos '!$D$17)</f>
        <v>42500</v>
      </c>
      <c r="Z24" s="86">
        <f t="shared" si="7"/>
        <v>1702764.8294818071</v>
      </c>
      <c r="AA24" s="93">
        <f t="shared" si="8"/>
        <v>40.065054811336637</v>
      </c>
      <c r="AB24" s="16">
        <f>Y24+(Y24*'Ingreso Datos '!$D$17)</f>
        <v>42500</v>
      </c>
      <c r="AC24" s="86">
        <f t="shared" si="9"/>
        <v>1702764.8294818071</v>
      </c>
      <c r="AD24">
        <f t="shared" si="10"/>
        <v>40.065054811336637</v>
      </c>
      <c r="AE24" s="16">
        <f>AB24+(AB24*'Ingreso Datos '!$D$17)</f>
        <v>42500</v>
      </c>
      <c r="AF24" s="86">
        <f t="shared" si="11"/>
        <v>1702764.8294818071</v>
      </c>
      <c r="AG24">
        <f t="shared" si="12"/>
        <v>40.065054811336637</v>
      </c>
      <c r="AH24" s="16">
        <f>AE24+(AE24*'Ingreso Datos '!$D$17)</f>
        <v>42500</v>
      </c>
      <c r="AI24" s="86">
        <f t="shared" si="13"/>
        <v>1702764.8294818071</v>
      </c>
      <c r="AJ24">
        <f t="shared" si="14"/>
        <v>40.065054811336637</v>
      </c>
      <c r="AK24" s="16">
        <f>AH24+(AH24*'Ingreso Datos '!$D$17)</f>
        <v>42500</v>
      </c>
      <c r="AL24" s="86">
        <f t="shared" si="15"/>
        <v>1702764.8294818071</v>
      </c>
      <c r="AM24">
        <f t="shared" si="16"/>
        <v>40.065054811336637</v>
      </c>
      <c r="AN24" s="16">
        <f>AK24+(AK24*'Ingreso Datos '!$D$17)</f>
        <v>42500</v>
      </c>
      <c r="AO24" s="86">
        <f t="shared" si="17"/>
        <v>1702764.8294818071</v>
      </c>
      <c r="AP24">
        <f t="shared" si="18"/>
        <v>40.065054811336637</v>
      </c>
      <c r="AQ24" s="16">
        <f>AN24+(AN24*'Ingreso Datos '!$D$17)</f>
        <v>42500</v>
      </c>
      <c r="AR24" s="86">
        <f t="shared" si="19"/>
        <v>1702764.8294818071</v>
      </c>
      <c r="AS24">
        <f t="shared" si="20"/>
        <v>40.065054811336637</v>
      </c>
      <c r="AT24" s="16">
        <f>AQ24+(AQ24*'Ingreso Datos '!$D$17)</f>
        <v>42500</v>
      </c>
      <c r="AU24" s="86">
        <f t="shared" si="21"/>
        <v>1702764.8294818071</v>
      </c>
      <c r="AV24">
        <f t="shared" si="22"/>
        <v>40.065054811336637</v>
      </c>
      <c r="AW24" s="16">
        <f>AT24+(AT24*'Ingreso Datos '!$D$17)</f>
        <v>42500</v>
      </c>
      <c r="AX24" s="86">
        <f t="shared" si="23"/>
        <v>1702764.8294818071</v>
      </c>
      <c r="AY24">
        <f t="shared" si="24"/>
        <v>40.065054811336637</v>
      </c>
      <c r="AZ24" s="16">
        <f>AW24+(AW24*'Ingreso Datos '!$D$17)</f>
        <v>42500</v>
      </c>
      <c r="BA24" s="86">
        <f t="shared" si="25"/>
        <v>1702764.8294818071</v>
      </c>
      <c r="BB24">
        <f t="shared" si="26"/>
        <v>40.065054811336637</v>
      </c>
      <c r="BC24" s="16">
        <f>AZ24+(AZ24*'Ingreso Datos '!$D$17)</f>
        <v>42500</v>
      </c>
      <c r="BD24" s="86">
        <f t="shared" si="27"/>
        <v>1702764.8294818071</v>
      </c>
      <c r="BE24">
        <f t="shared" si="28"/>
        <v>40.065054811336637</v>
      </c>
      <c r="BF24" s="16">
        <f>BC24+(BC24*'Ingreso Datos '!$D$17)</f>
        <v>42500</v>
      </c>
      <c r="BG24" s="86">
        <f t="shared" si="29"/>
        <v>1702764.8294818071</v>
      </c>
      <c r="BH24">
        <f t="shared" si="30"/>
        <v>40.065054811336637</v>
      </c>
      <c r="BI24" s="16">
        <f>BF24+(BF24*'Ingreso Datos '!$D$17)</f>
        <v>42500</v>
      </c>
      <c r="BJ24" s="86">
        <f t="shared" si="31"/>
        <v>1702764.8294818071</v>
      </c>
      <c r="BK24">
        <f t="shared" si="32"/>
        <v>40.065054811336637</v>
      </c>
      <c r="BL24" s="16">
        <f>BI24+(BI24*'Ingreso Datos '!$D$17)</f>
        <v>42500</v>
      </c>
      <c r="BM24" s="86">
        <f t="shared" si="33"/>
        <v>1702764.8294818071</v>
      </c>
      <c r="BN24">
        <f t="shared" si="34"/>
        <v>40.065054811336637</v>
      </c>
      <c r="BO24" s="16">
        <f>BL24+(BL24*'Ingreso Datos '!$D$17)</f>
        <v>42500</v>
      </c>
      <c r="BP24" s="86">
        <f t="shared" si="35"/>
        <v>1702764.8294818071</v>
      </c>
      <c r="BQ24">
        <f t="shared" si="36"/>
        <v>40.065054811336637</v>
      </c>
      <c r="BR24" s="16">
        <f>BO24+(BO24*'Ingreso Datos '!$D$17)</f>
        <v>42500</v>
      </c>
      <c r="BS24" s="86">
        <f t="shared" si="37"/>
        <v>1702764.8294818071</v>
      </c>
      <c r="BT24">
        <f t="shared" si="38"/>
        <v>40.065054811336637</v>
      </c>
      <c r="BU24" s="16">
        <f>BR24+(BR24*'Ingreso Datos '!$D$17)</f>
        <v>42500</v>
      </c>
      <c r="BV24" s="86">
        <f t="shared" si="39"/>
        <v>1702764.8294818071</v>
      </c>
      <c r="BW24">
        <f t="shared" si="40"/>
        <v>40.065054811336637</v>
      </c>
      <c r="BX24" s="16">
        <f>BU24+(BU24*'Ingreso Datos '!$D$17)</f>
        <v>42500</v>
      </c>
      <c r="BY24" s="86">
        <f t="shared" si="41"/>
        <v>1702764.8294818071</v>
      </c>
    </row>
    <row r="25" spans="2:77" outlineLevel="1" x14ac:dyDescent="0.25">
      <c r="B25" s="12" t="s">
        <v>69</v>
      </c>
      <c r="C25" s="10">
        <f>'Ingreso Datos '!L34</f>
        <v>0</v>
      </c>
      <c r="D25" s="16">
        <f>'Ingreso Datos '!$D$11</f>
        <v>42500</v>
      </c>
      <c r="E25" s="48">
        <f t="shared" si="0"/>
        <v>0</v>
      </c>
      <c r="F25" s="10">
        <f>'Ingreso Datos '!M34</f>
        <v>0</v>
      </c>
      <c r="G25" s="16">
        <f>D25+(D25*'Ingreso Datos '!$D$17)</f>
        <v>42500</v>
      </c>
      <c r="H25" s="86">
        <f t="shared" si="1"/>
        <v>0</v>
      </c>
      <c r="I25" s="88">
        <f>'Ingreso Datos '!N34</f>
        <v>0.5</v>
      </c>
      <c r="J25" s="16">
        <f>G25+(G25*'Ingreso Datos '!$D$17)</f>
        <v>42500</v>
      </c>
      <c r="K25" s="86">
        <f t="shared" si="2"/>
        <v>21250</v>
      </c>
      <c r="L25" s="15">
        <f>'Ingreso Datos '!O34</f>
        <v>0.8</v>
      </c>
      <c r="M25" s="16">
        <f>J25+(J25*'Ingreso Datos '!$D$17)</f>
        <v>42500</v>
      </c>
      <c r="N25" s="86">
        <f t="shared" si="3"/>
        <v>34000</v>
      </c>
      <c r="O25" s="91">
        <f>'Ingreso Datos '!P34</f>
        <v>1.3</v>
      </c>
      <c r="P25" s="16">
        <f>M25+(M25*'Ingreso Datos '!$D$17)</f>
        <v>42500</v>
      </c>
      <c r="Q25" s="86">
        <f t="shared" si="4"/>
        <v>55250</v>
      </c>
      <c r="R25">
        <f>'Ingreso Datos '!Q34</f>
        <v>1.6</v>
      </c>
      <c r="S25" s="16">
        <f>P25+(P25*'Ingreso Datos '!$D$17)</f>
        <v>42500</v>
      </c>
      <c r="T25" s="86">
        <f t="shared" si="5"/>
        <v>68000</v>
      </c>
      <c r="U25" s="93">
        <f>'Ingreso Datos '!R34</f>
        <v>2</v>
      </c>
      <c r="V25" s="16">
        <f>S25+(S25*'Ingreso Datos '!$D$17)</f>
        <v>42500</v>
      </c>
      <c r="W25" s="86">
        <f t="shared" si="6"/>
        <v>85000</v>
      </c>
      <c r="X25" s="93">
        <f>'Ingreso Datos '!S34</f>
        <v>2</v>
      </c>
      <c r="Y25" s="16">
        <f>V25+(V25*'Ingreso Datos '!$D$17)</f>
        <v>42500</v>
      </c>
      <c r="Z25" s="86">
        <f t="shared" si="7"/>
        <v>85000</v>
      </c>
      <c r="AA25">
        <f t="shared" si="8"/>
        <v>2</v>
      </c>
      <c r="AB25" s="16">
        <f>Y25+(Y25*'Ingreso Datos '!$D$17)</f>
        <v>42500</v>
      </c>
      <c r="AC25" s="86">
        <f t="shared" si="9"/>
        <v>85000</v>
      </c>
      <c r="AD25">
        <f t="shared" si="10"/>
        <v>2</v>
      </c>
      <c r="AE25" s="16">
        <f>AB25+(AB25*'Ingreso Datos '!$D$17)</f>
        <v>42500</v>
      </c>
      <c r="AF25" s="86">
        <f t="shared" si="11"/>
        <v>85000</v>
      </c>
      <c r="AG25">
        <f t="shared" si="12"/>
        <v>2</v>
      </c>
      <c r="AH25" s="16">
        <f>AE25+(AE25*'Ingreso Datos '!$D$17)</f>
        <v>42500</v>
      </c>
      <c r="AI25" s="86">
        <f t="shared" si="13"/>
        <v>85000</v>
      </c>
      <c r="AJ25">
        <f t="shared" si="14"/>
        <v>2</v>
      </c>
      <c r="AK25" s="16">
        <f>AH25+(AH25*'Ingreso Datos '!$D$17)</f>
        <v>42500</v>
      </c>
      <c r="AL25" s="86">
        <f t="shared" si="15"/>
        <v>85000</v>
      </c>
      <c r="AM25">
        <f t="shared" si="16"/>
        <v>2</v>
      </c>
      <c r="AN25" s="16">
        <f>AK25+(AK25*'Ingreso Datos '!$D$17)</f>
        <v>42500</v>
      </c>
      <c r="AO25" s="86">
        <f t="shared" si="17"/>
        <v>85000</v>
      </c>
      <c r="AP25">
        <f t="shared" si="18"/>
        <v>2</v>
      </c>
      <c r="AQ25" s="16">
        <f>AN25+(AN25*'Ingreso Datos '!$D$17)</f>
        <v>42500</v>
      </c>
      <c r="AR25" s="86">
        <f t="shared" si="19"/>
        <v>85000</v>
      </c>
      <c r="AS25">
        <f t="shared" si="20"/>
        <v>2</v>
      </c>
      <c r="AT25" s="16">
        <f>AQ25+(AQ25*'Ingreso Datos '!$D$17)</f>
        <v>42500</v>
      </c>
      <c r="AU25" s="86">
        <f t="shared" si="21"/>
        <v>85000</v>
      </c>
      <c r="AV25">
        <f t="shared" si="22"/>
        <v>2</v>
      </c>
      <c r="AW25" s="16">
        <f>AT25+(AT25*'Ingreso Datos '!$D$17)</f>
        <v>42500</v>
      </c>
      <c r="AX25" s="86">
        <f t="shared" si="23"/>
        <v>85000</v>
      </c>
      <c r="AY25">
        <f t="shared" si="24"/>
        <v>2</v>
      </c>
      <c r="AZ25" s="16">
        <f>AW25+(AW25*'Ingreso Datos '!$D$17)</f>
        <v>42500</v>
      </c>
      <c r="BA25" s="86">
        <f t="shared" si="25"/>
        <v>85000</v>
      </c>
      <c r="BB25">
        <f t="shared" si="26"/>
        <v>2</v>
      </c>
      <c r="BC25" s="16">
        <f>AZ25+(AZ25*'Ingreso Datos '!$D$17)</f>
        <v>42500</v>
      </c>
      <c r="BD25" s="86">
        <f t="shared" si="27"/>
        <v>85000</v>
      </c>
      <c r="BE25">
        <f t="shared" si="28"/>
        <v>2</v>
      </c>
      <c r="BF25" s="16">
        <f>BC25+(BC25*'Ingreso Datos '!$D$17)</f>
        <v>42500</v>
      </c>
      <c r="BG25" s="86">
        <f t="shared" si="29"/>
        <v>85000</v>
      </c>
      <c r="BH25">
        <f t="shared" si="30"/>
        <v>2</v>
      </c>
      <c r="BI25" s="16">
        <f>BF25+(BF25*'Ingreso Datos '!$D$17)</f>
        <v>42500</v>
      </c>
      <c r="BJ25" s="86">
        <f t="shared" si="31"/>
        <v>85000</v>
      </c>
      <c r="BK25">
        <f t="shared" si="32"/>
        <v>2</v>
      </c>
      <c r="BL25" s="16">
        <f>BI25+(BI25*'Ingreso Datos '!$D$17)</f>
        <v>42500</v>
      </c>
      <c r="BM25" s="86">
        <f t="shared" si="33"/>
        <v>85000</v>
      </c>
      <c r="BN25">
        <f t="shared" si="34"/>
        <v>2</v>
      </c>
      <c r="BO25" s="16">
        <f>BL25+(BL25*'Ingreso Datos '!$D$17)</f>
        <v>42500</v>
      </c>
      <c r="BP25" s="86">
        <f t="shared" si="35"/>
        <v>85000</v>
      </c>
      <c r="BQ25">
        <f t="shared" si="36"/>
        <v>2</v>
      </c>
      <c r="BR25" s="16">
        <f>BO25+(BO25*'Ingreso Datos '!$D$17)</f>
        <v>42500</v>
      </c>
      <c r="BS25" s="86">
        <f t="shared" si="37"/>
        <v>85000</v>
      </c>
      <c r="BT25">
        <f t="shared" si="38"/>
        <v>2</v>
      </c>
      <c r="BU25" s="16">
        <f>BR25+(BR25*'Ingreso Datos '!$D$17)</f>
        <v>42500</v>
      </c>
      <c r="BV25" s="86">
        <f t="shared" si="39"/>
        <v>85000</v>
      </c>
      <c r="BW25">
        <f t="shared" si="40"/>
        <v>2</v>
      </c>
      <c r="BX25" s="16">
        <f>BU25+(BU25*'Ingreso Datos '!$D$17)</f>
        <v>42500</v>
      </c>
      <c r="BY25" s="86">
        <f t="shared" si="41"/>
        <v>85000</v>
      </c>
    </row>
    <row r="26" spans="2:77" outlineLevel="1" x14ac:dyDescent="0.25">
      <c r="B26" s="12" t="s">
        <v>15</v>
      </c>
      <c r="C26" s="10">
        <f>'Ingreso Datos '!L35</f>
        <v>0</v>
      </c>
      <c r="D26" s="16">
        <f>'Ingreso Datos '!$D$11</f>
        <v>42500</v>
      </c>
      <c r="E26" s="48">
        <f t="shared" si="0"/>
        <v>0</v>
      </c>
      <c r="F26" s="10">
        <f>'Ingreso Datos '!M35</f>
        <v>0</v>
      </c>
      <c r="G26" s="16">
        <f>D26+(D26*'Ingreso Datos '!$D$17)</f>
        <v>42500</v>
      </c>
      <c r="H26" s="86">
        <f t="shared" si="1"/>
        <v>0</v>
      </c>
      <c r="I26" s="88">
        <f>'Ingreso Datos '!N35</f>
        <v>0.5</v>
      </c>
      <c r="J26" s="16">
        <f>G26+(G26*'Ingreso Datos '!$D$17)</f>
        <v>42500</v>
      </c>
      <c r="K26" s="86">
        <f t="shared" si="2"/>
        <v>21250</v>
      </c>
      <c r="L26" s="15">
        <f>'Ingreso Datos '!O35</f>
        <v>0.8</v>
      </c>
      <c r="M26" s="16">
        <f>J26+(J26*'Ingreso Datos '!$D$17)</f>
        <v>42500</v>
      </c>
      <c r="N26" s="86">
        <f t="shared" si="3"/>
        <v>34000</v>
      </c>
      <c r="O26" s="91">
        <f>'Ingreso Datos '!P35</f>
        <v>1.3</v>
      </c>
      <c r="P26" s="16">
        <f>M26+(M26*'Ingreso Datos '!$D$17)</f>
        <v>42500</v>
      </c>
      <c r="Q26" s="86">
        <f t="shared" si="4"/>
        <v>55250</v>
      </c>
      <c r="R26">
        <f>'Ingreso Datos '!Q35</f>
        <v>1.6</v>
      </c>
      <c r="S26" s="16">
        <f>P26+(P26*'Ingreso Datos '!$D$17)</f>
        <v>42500</v>
      </c>
      <c r="T26" s="86">
        <f t="shared" si="5"/>
        <v>68000</v>
      </c>
      <c r="U26" s="93">
        <f>'Ingreso Datos '!R35</f>
        <v>2</v>
      </c>
      <c r="V26" s="16">
        <f>S26+(S26*'Ingreso Datos '!$D$17)</f>
        <v>42500</v>
      </c>
      <c r="W26" s="86">
        <f t="shared" si="6"/>
        <v>85000</v>
      </c>
      <c r="X26" s="93">
        <f>'Ingreso Datos '!S35</f>
        <v>2</v>
      </c>
      <c r="Y26" s="16">
        <f>V26+(V26*'Ingreso Datos '!$D$17)</f>
        <v>42500</v>
      </c>
      <c r="Z26" s="86">
        <f t="shared" si="7"/>
        <v>85000</v>
      </c>
      <c r="AA26">
        <f t="shared" si="8"/>
        <v>2</v>
      </c>
      <c r="AB26" s="16">
        <f>Y26+(Y26*'Ingreso Datos '!$D$17)</f>
        <v>42500</v>
      </c>
      <c r="AC26" s="86">
        <f t="shared" si="9"/>
        <v>85000</v>
      </c>
      <c r="AD26">
        <f t="shared" si="10"/>
        <v>2</v>
      </c>
      <c r="AE26" s="16">
        <f>AB26+(AB26*'Ingreso Datos '!$D$17)</f>
        <v>42500</v>
      </c>
      <c r="AF26" s="86">
        <f t="shared" si="11"/>
        <v>85000</v>
      </c>
      <c r="AG26">
        <f t="shared" si="12"/>
        <v>2</v>
      </c>
      <c r="AH26" s="16">
        <f>AE26+(AE26*'Ingreso Datos '!$D$17)</f>
        <v>42500</v>
      </c>
      <c r="AI26" s="86">
        <f t="shared" si="13"/>
        <v>85000</v>
      </c>
      <c r="AJ26">
        <f t="shared" si="14"/>
        <v>2</v>
      </c>
      <c r="AK26" s="16">
        <f>AH26+(AH26*'Ingreso Datos '!$D$17)</f>
        <v>42500</v>
      </c>
      <c r="AL26" s="86">
        <f t="shared" si="15"/>
        <v>85000</v>
      </c>
      <c r="AM26">
        <f t="shared" si="16"/>
        <v>2</v>
      </c>
      <c r="AN26" s="16">
        <f>AK26+(AK26*'Ingreso Datos '!$D$17)</f>
        <v>42500</v>
      </c>
      <c r="AO26" s="86">
        <f t="shared" si="17"/>
        <v>85000</v>
      </c>
      <c r="AP26">
        <f t="shared" si="18"/>
        <v>2</v>
      </c>
      <c r="AQ26" s="16">
        <f>AN26+(AN26*'Ingreso Datos '!$D$17)</f>
        <v>42500</v>
      </c>
      <c r="AR26" s="86">
        <f t="shared" si="19"/>
        <v>85000</v>
      </c>
      <c r="AS26">
        <f t="shared" si="20"/>
        <v>2</v>
      </c>
      <c r="AT26" s="16">
        <f>AQ26+(AQ26*'Ingreso Datos '!$D$17)</f>
        <v>42500</v>
      </c>
      <c r="AU26" s="86">
        <f t="shared" si="21"/>
        <v>85000</v>
      </c>
      <c r="AV26">
        <f t="shared" si="22"/>
        <v>2</v>
      </c>
      <c r="AW26" s="16">
        <f>AT26+(AT26*'Ingreso Datos '!$D$17)</f>
        <v>42500</v>
      </c>
      <c r="AX26" s="86">
        <f t="shared" si="23"/>
        <v>85000</v>
      </c>
      <c r="AY26">
        <f t="shared" si="24"/>
        <v>2</v>
      </c>
      <c r="AZ26" s="16">
        <f>AW26+(AW26*'Ingreso Datos '!$D$17)</f>
        <v>42500</v>
      </c>
      <c r="BA26" s="86">
        <f t="shared" si="25"/>
        <v>85000</v>
      </c>
      <c r="BB26">
        <f t="shared" si="26"/>
        <v>2</v>
      </c>
      <c r="BC26" s="16">
        <f>AZ26+(AZ26*'Ingreso Datos '!$D$17)</f>
        <v>42500</v>
      </c>
      <c r="BD26" s="86">
        <f t="shared" si="27"/>
        <v>85000</v>
      </c>
      <c r="BE26">
        <f t="shared" si="28"/>
        <v>2</v>
      </c>
      <c r="BF26" s="16">
        <f>BC26+(BC26*'Ingreso Datos '!$D$17)</f>
        <v>42500</v>
      </c>
      <c r="BG26" s="86">
        <f t="shared" si="29"/>
        <v>85000</v>
      </c>
      <c r="BH26">
        <f t="shared" si="30"/>
        <v>2</v>
      </c>
      <c r="BI26" s="16">
        <f>BF26+(BF26*'Ingreso Datos '!$D$17)</f>
        <v>42500</v>
      </c>
      <c r="BJ26" s="86">
        <f t="shared" si="31"/>
        <v>85000</v>
      </c>
      <c r="BK26">
        <f t="shared" si="32"/>
        <v>2</v>
      </c>
      <c r="BL26" s="16">
        <f>BI26+(BI26*'Ingreso Datos '!$D$17)</f>
        <v>42500</v>
      </c>
      <c r="BM26" s="86">
        <f t="shared" si="33"/>
        <v>85000</v>
      </c>
      <c r="BN26">
        <f t="shared" si="34"/>
        <v>2</v>
      </c>
      <c r="BO26" s="16">
        <f>BL26+(BL26*'Ingreso Datos '!$D$17)</f>
        <v>42500</v>
      </c>
      <c r="BP26" s="86">
        <f t="shared" si="35"/>
        <v>85000</v>
      </c>
      <c r="BQ26">
        <f t="shared" si="36"/>
        <v>2</v>
      </c>
      <c r="BR26" s="16">
        <f>BO26+(BO26*'Ingreso Datos '!$D$17)</f>
        <v>42500</v>
      </c>
      <c r="BS26" s="86">
        <f t="shared" si="37"/>
        <v>85000</v>
      </c>
      <c r="BT26">
        <f t="shared" si="38"/>
        <v>2</v>
      </c>
      <c r="BU26" s="16">
        <f>BR26+(BR26*'Ingreso Datos '!$D$17)</f>
        <v>42500</v>
      </c>
      <c r="BV26" s="86">
        <f t="shared" si="39"/>
        <v>85000</v>
      </c>
      <c r="BW26">
        <f t="shared" si="40"/>
        <v>2</v>
      </c>
      <c r="BX26" s="16">
        <f>BU26+(BU26*'Ingreso Datos '!$D$17)</f>
        <v>42500</v>
      </c>
      <c r="BY26" s="86">
        <f t="shared" si="41"/>
        <v>85000</v>
      </c>
    </row>
    <row r="27" spans="2:77" s="2" customFormat="1" x14ac:dyDescent="0.25">
      <c r="B27" s="130" t="s">
        <v>64</v>
      </c>
      <c r="C27" s="19">
        <f>SUM(C9:C26)</f>
        <v>116</v>
      </c>
      <c r="D27" s="20"/>
      <c r="E27" s="46">
        <f>SUM(E9:E26)</f>
        <v>4930000</v>
      </c>
      <c r="F27" s="19">
        <f>SUM(F9:F26)</f>
        <v>55</v>
      </c>
      <c r="G27" s="21"/>
      <c r="H27" s="87">
        <f>SUM(H9:H26)</f>
        <v>2337500</v>
      </c>
      <c r="I27" s="89">
        <f>SUM(I9:I26)</f>
        <v>53.628684370022924</v>
      </c>
      <c r="J27" s="97"/>
      <c r="K27" s="87">
        <f>SUM(K9:K26)</f>
        <v>2279219.0857259743</v>
      </c>
      <c r="L27" s="89">
        <f>SUM(L9:L26)</f>
        <v>51.03007857007087</v>
      </c>
      <c r="M27" s="21"/>
      <c r="N27" s="87">
        <f>SUM(N9:N26)</f>
        <v>2168778.3392280126</v>
      </c>
      <c r="O27" s="92">
        <f>SUM(O9:O26)</f>
        <v>62.979814313449381</v>
      </c>
      <c r="P27" s="21"/>
      <c r="Q27" s="87">
        <f>SUM(Q9:Q26)</f>
        <v>2676642.1083215987</v>
      </c>
      <c r="R27" s="92">
        <f>SUM(R9:R26)</f>
        <v>74.680494125263081</v>
      </c>
      <c r="T27" s="87">
        <f>SUM(T9:T26)</f>
        <v>3173921.0003236812</v>
      </c>
      <c r="U27" s="92">
        <f>SUM(U9:U26)</f>
        <v>80.065054811336637</v>
      </c>
      <c r="W27" s="87">
        <f>SUM(W9:W26)</f>
        <v>3402764.8294818071</v>
      </c>
      <c r="X27" s="92">
        <f>SUM(X9:X26)</f>
        <v>82.065054811336637</v>
      </c>
      <c r="Z27" s="87">
        <f>SUM(Z9:Z26)</f>
        <v>3487764.8294818071</v>
      </c>
      <c r="AA27" s="94">
        <f>SUM(AA9:AA26)</f>
        <v>80.065054811336637</v>
      </c>
      <c r="AC27" s="87">
        <f>SUM(AC9:AC26)</f>
        <v>3402764.8294818071</v>
      </c>
      <c r="AD27" s="94">
        <f>SUM(AD9:AD26)</f>
        <v>82.065054811336637</v>
      </c>
      <c r="AF27" s="87">
        <f>SUM(AF9:AF26)</f>
        <v>3487764.8294818071</v>
      </c>
      <c r="AG27" s="94">
        <f>SUM(AG9:AG26)</f>
        <v>80.065054811336637</v>
      </c>
      <c r="AI27" s="87">
        <f>SUM(AI9:AI26)</f>
        <v>3402764.8294818071</v>
      </c>
      <c r="AJ27" s="94">
        <f>SUM(AJ9:AJ26)</f>
        <v>82.065054811336637</v>
      </c>
      <c r="AL27" s="87">
        <f>SUM(AL9:AL26)</f>
        <v>3487764.8294818071</v>
      </c>
      <c r="AM27" s="94">
        <f>SUM(AM9:AM26)</f>
        <v>80.065054811336637</v>
      </c>
      <c r="AO27" s="87">
        <f>SUM(AO9:AO26)</f>
        <v>3402764.8294818071</v>
      </c>
      <c r="AP27" s="94">
        <f>SUM(AP9:AP26)</f>
        <v>82.065054811336637</v>
      </c>
      <c r="AR27" s="87">
        <f>SUM(AR9:AR26)</f>
        <v>3487764.8294818071</v>
      </c>
      <c r="AS27" s="94">
        <f>SUM(AS9:AS26)</f>
        <v>80.065054811336637</v>
      </c>
      <c r="AU27" s="87">
        <f>SUM(AU9:AU26)</f>
        <v>3402764.8294818071</v>
      </c>
      <c r="AV27" s="94">
        <f>SUM(AV9:AV26)</f>
        <v>82.065054811336637</v>
      </c>
      <c r="AX27" s="87">
        <f>SUM(AX9:AX26)</f>
        <v>3487764.8294818071</v>
      </c>
      <c r="AY27" s="94">
        <f>SUM(AY9:AY26)</f>
        <v>80.065054811336637</v>
      </c>
      <c r="BA27" s="87">
        <f>SUM(BA9:BA26)</f>
        <v>3402764.8294818071</v>
      </c>
      <c r="BB27" s="94">
        <f>SUM(BB9:BB26)</f>
        <v>82.065054811336637</v>
      </c>
      <c r="BD27" s="87">
        <f>SUM(BD9:BD26)</f>
        <v>3487764.8294818071</v>
      </c>
      <c r="BE27" s="94">
        <f>SUM(BE9:BE26)</f>
        <v>80.065054811336637</v>
      </c>
      <c r="BG27" s="87">
        <f>SUM(BG9:BG26)</f>
        <v>3402764.8294818071</v>
      </c>
      <c r="BH27" s="94">
        <f>SUM(BH9:BH26)</f>
        <v>82.065054811336637</v>
      </c>
      <c r="BJ27" s="87">
        <f>SUM(BJ9:BJ26)</f>
        <v>3487764.8294818071</v>
      </c>
      <c r="BK27" s="94">
        <f>SUM(BK9:BK26)</f>
        <v>80.065054811336637</v>
      </c>
      <c r="BM27" s="87">
        <f>SUM(BM9:BM26)</f>
        <v>3402764.8294818071</v>
      </c>
      <c r="BN27" s="94">
        <f>SUM(BN9:BN26)</f>
        <v>82.065054811336637</v>
      </c>
      <c r="BP27" s="87">
        <f>SUM(BP9:BP26)</f>
        <v>3487764.8294818071</v>
      </c>
      <c r="BQ27" s="94">
        <f>SUM(BQ9:BQ26)</f>
        <v>80.065054811336637</v>
      </c>
      <c r="BS27" s="87">
        <f>SUM(BS9:BS26)</f>
        <v>3402764.8294818071</v>
      </c>
      <c r="BT27" s="94">
        <f>SUM(BT9:BT26)</f>
        <v>82.065054811336637</v>
      </c>
      <c r="BV27" s="87">
        <f>SUM(BV9:BV26)</f>
        <v>3487764.8294818071</v>
      </c>
      <c r="BW27" s="94">
        <f>SUM(BW9:BW26)</f>
        <v>80.065054811336637</v>
      </c>
      <c r="BY27" s="87">
        <f>SUM(BY9:BY26)</f>
        <v>3402764.8294818071</v>
      </c>
    </row>
    <row r="28" spans="2:77" ht="15" customHeight="1" x14ac:dyDescent="0.25">
      <c r="B28" s="29" t="s">
        <v>86</v>
      </c>
      <c r="C28" s="7" t="s">
        <v>58</v>
      </c>
      <c r="D28" s="7" t="s">
        <v>59</v>
      </c>
      <c r="E28" s="8" t="s">
        <v>29</v>
      </c>
      <c r="F28" s="7" t="s">
        <v>58</v>
      </c>
      <c r="G28" s="7" t="s">
        <v>59</v>
      </c>
      <c r="H28" s="8" t="s">
        <v>29</v>
      </c>
      <c r="I28" s="7" t="s">
        <v>58</v>
      </c>
      <c r="J28" s="7" t="s">
        <v>59</v>
      </c>
      <c r="K28" s="8" t="s">
        <v>29</v>
      </c>
      <c r="L28" s="7" t="s">
        <v>58</v>
      </c>
      <c r="M28" s="7" t="s">
        <v>59</v>
      </c>
      <c r="N28" s="8" t="s">
        <v>29</v>
      </c>
      <c r="O28" s="7" t="s">
        <v>58</v>
      </c>
      <c r="P28" s="7" t="s">
        <v>59</v>
      </c>
      <c r="Q28" s="8" t="s">
        <v>29</v>
      </c>
      <c r="R28" s="7" t="s">
        <v>58</v>
      </c>
      <c r="S28" s="7" t="s">
        <v>59</v>
      </c>
      <c r="T28" s="8" t="s">
        <v>29</v>
      </c>
      <c r="U28" s="7" t="s">
        <v>58</v>
      </c>
      <c r="V28" s="7" t="s">
        <v>59</v>
      </c>
      <c r="W28" s="8" t="s">
        <v>29</v>
      </c>
      <c r="X28" s="7" t="s">
        <v>58</v>
      </c>
      <c r="Y28" s="7" t="s">
        <v>59</v>
      </c>
      <c r="Z28" s="8" t="s">
        <v>29</v>
      </c>
      <c r="AA28" s="7" t="s">
        <v>58</v>
      </c>
      <c r="AB28" s="7" t="s">
        <v>59</v>
      </c>
      <c r="AC28" s="8" t="s">
        <v>29</v>
      </c>
      <c r="AD28" s="7" t="s">
        <v>58</v>
      </c>
      <c r="AE28" s="7" t="s">
        <v>59</v>
      </c>
      <c r="AF28" s="8" t="s">
        <v>29</v>
      </c>
      <c r="AG28" s="7" t="s">
        <v>58</v>
      </c>
      <c r="AH28" s="7" t="s">
        <v>59</v>
      </c>
      <c r="AI28" s="8" t="s">
        <v>29</v>
      </c>
      <c r="AJ28" s="7" t="s">
        <v>58</v>
      </c>
      <c r="AK28" s="7" t="s">
        <v>59</v>
      </c>
      <c r="AL28" s="8" t="s">
        <v>29</v>
      </c>
      <c r="AM28" s="7" t="s">
        <v>58</v>
      </c>
      <c r="AN28" s="7" t="s">
        <v>59</v>
      </c>
      <c r="AO28" s="8" t="s">
        <v>29</v>
      </c>
      <c r="AP28" s="7" t="s">
        <v>58</v>
      </c>
      <c r="AQ28" s="7" t="s">
        <v>59</v>
      </c>
      <c r="AR28" s="8" t="s">
        <v>29</v>
      </c>
      <c r="AS28" s="7" t="s">
        <v>58</v>
      </c>
      <c r="AT28" s="7" t="s">
        <v>59</v>
      </c>
      <c r="AU28" s="8" t="s">
        <v>29</v>
      </c>
      <c r="AV28" s="7" t="s">
        <v>58</v>
      </c>
      <c r="AW28" s="7" t="s">
        <v>59</v>
      </c>
      <c r="AX28" s="8" t="s">
        <v>29</v>
      </c>
      <c r="AY28" s="7" t="s">
        <v>58</v>
      </c>
      <c r="AZ28" s="7" t="s">
        <v>59</v>
      </c>
      <c r="BA28" s="8" t="s">
        <v>29</v>
      </c>
      <c r="BB28" s="7" t="s">
        <v>58</v>
      </c>
      <c r="BC28" s="7" t="s">
        <v>59</v>
      </c>
      <c r="BD28" s="8" t="s">
        <v>29</v>
      </c>
      <c r="BE28" s="7" t="s">
        <v>58</v>
      </c>
      <c r="BF28" s="7" t="s">
        <v>59</v>
      </c>
      <c r="BG28" s="8" t="s">
        <v>29</v>
      </c>
      <c r="BH28" s="7" t="s">
        <v>58</v>
      </c>
      <c r="BI28" s="7" t="s">
        <v>59</v>
      </c>
      <c r="BJ28" s="8" t="s">
        <v>29</v>
      </c>
      <c r="BK28" s="7" t="s">
        <v>58</v>
      </c>
      <c r="BL28" s="7" t="s">
        <v>59</v>
      </c>
      <c r="BM28" s="8" t="s">
        <v>29</v>
      </c>
      <c r="BN28" s="7" t="s">
        <v>58</v>
      </c>
      <c r="BO28" s="7" t="s">
        <v>59</v>
      </c>
      <c r="BP28" s="8" t="s">
        <v>29</v>
      </c>
      <c r="BQ28" s="7" t="s">
        <v>58</v>
      </c>
      <c r="BR28" s="7" t="s">
        <v>59</v>
      </c>
      <c r="BS28" s="8" t="s">
        <v>29</v>
      </c>
      <c r="BT28" s="7" t="s">
        <v>58</v>
      </c>
      <c r="BU28" s="7" t="s">
        <v>59</v>
      </c>
      <c r="BV28" s="8" t="s">
        <v>29</v>
      </c>
      <c r="BW28" s="7" t="s">
        <v>58</v>
      </c>
      <c r="BX28" s="7" t="s">
        <v>59</v>
      </c>
      <c r="BY28" s="8" t="s">
        <v>29</v>
      </c>
    </row>
    <row r="29" spans="2:77" outlineLevel="1" x14ac:dyDescent="0.25">
      <c r="B29" s="10" t="s">
        <v>48</v>
      </c>
      <c r="C29" s="10">
        <v>20</v>
      </c>
      <c r="D29" s="16">
        <f>'Ingreso Datos '!H9</f>
        <v>21000</v>
      </c>
      <c r="E29" s="48">
        <f>C29*D29</f>
        <v>420000</v>
      </c>
      <c r="F29" s="14">
        <v>10</v>
      </c>
      <c r="G29" s="16">
        <f>D29+(D29*'Ingreso Datos '!$D$17)</f>
        <v>21000</v>
      </c>
      <c r="H29" s="48">
        <f>F29*G29</f>
        <v>210000</v>
      </c>
      <c r="I29" s="10">
        <v>0</v>
      </c>
      <c r="J29" s="16">
        <f>G29+(G29*'Ingreso Datos '!$D$17)</f>
        <v>21000</v>
      </c>
      <c r="K29" s="48">
        <f>I29*J29</f>
        <v>0</v>
      </c>
      <c r="L29" s="14">
        <v>10</v>
      </c>
      <c r="M29" s="16">
        <f>J29+(J29*'Ingreso Datos '!$D$17)</f>
        <v>21000</v>
      </c>
      <c r="N29" s="48">
        <f>L29*M29</f>
        <v>210000</v>
      </c>
      <c r="O29" s="11">
        <v>0</v>
      </c>
      <c r="P29" s="16">
        <f>M29+(M29*'Ingreso Datos '!$D$17)</f>
        <v>21000</v>
      </c>
      <c r="Q29" s="48">
        <f>O29*P29</f>
        <v>0</v>
      </c>
      <c r="R29">
        <v>10</v>
      </c>
      <c r="S29" s="16">
        <f>P29+(P29*'Ingreso Datos '!$D$17)</f>
        <v>21000</v>
      </c>
      <c r="T29" s="48">
        <f>R29*S29</f>
        <v>210000</v>
      </c>
      <c r="U29">
        <v>0</v>
      </c>
      <c r="V29" s="16">
        <f>S29+(S29*'Ingreso Datos '!$D$17)</f>
        <v>21000</v>
      </c>
      <c r="W29" s="48">
        <f>U29*V29</f>
        <v>0</v>
      </c>
      <c r="X29">
        <v>10</v>
      </c>
      <c r="Y29" s="16">
        <f>V29+(V29*'Ingreso Datos '!$D$17)</f>
        <v>21000</v>
      </c>
      <c r="Z29" s="48">
        <f>X29*Y29</f>
        <v>210000</v>
      </c>
      <c r="AA29">
        <v>0</v>
      </c>
      <c r="AB29" s="16">
        <f>Y29+(Y29*'Ingreso Datos '!$D$17)</f>
        <v>21000</v>
      </c>
      <c r="AC29" s="48">
        <f>AA29*AB29</f>
        <v>0</v>
      </c>
      <c r="AD29">
        <v>10</v>
      </c>
      <c r="AE29" s="16">
        <f>AB29+(AB29*'Ingreso Datos '!$D$17)</f>
        <v>21000</v>
      </c>
      <c r="AF29" s="48">
        <f>AD29*AE29</f>
        <v>210000</v>
      </c>
      <c r="AG29">
        <v>0</v>
      </c>
      <c r="AH29" s="16">
        <f>AE29+(AE29*'Ingreso Datos '!$D$17)</f>
        <v>21000</v>
      </c>
      <c r="AI29" s="48">
        <f>AG29*AH29</f>
        <v>0</v>
      </c>
      <c r="AJ29">
        <v>10</v>
      </c>
      <c r="AK29" s="16">
        <f>AH29+(AH29*'Ingreso Datos '!$D$17)</f>
        <v>21000</v>
      </c>
      <c r="AL29" s="48">
        <f>AJ29*AK29</f>
        <v>210000</v>
      </c>
      <c r="AM29" s="95">
        <v>0</v>
      </c>
      <c r="AN29" s="16">
        <f>AK29+(AK29*'Ingreso Datos '!$D$17)</f>
        <v>21000</v>
      </c>
      <c r="AO29" s="48">
        <f>AM29*AN29</f>
        <v>0</v>
      </c>
      <c r="AP29">
        <v>10</v>
      </c>
      <c r="AQ29" s="16">
        <f>AN29+(AN29*'Ingreso Datos '!$D$17)</f>
        <v>21000</v>
      </c>
      <c r="AR29" s="48">
        <f>AP29*AQ29</f>
        <v>210000</v>
      </c>
      <c r="AS29">
        <v>0</v>
      </c>
      <c r="AT29" s="16">
        <f>AQ29+(AQ29*'Ingreso Datos '!$D$17)</f>
        <v>21000</v>
      </c>
      <c r="AU29" s="48">
        <f>AS29*AT29</f>
        <v>0</v>
      </c>
      <c r="AV29">
        <v>10</v>
      </c>
      <c r="AW29" s="16">
        <f>AT29+(AT29*'Ingreso Datos '!$D$17)</f>
        <v>21000</v>
      </c>
      <c r="AX29" s="48">
        <f>AV29*AW29</f>
        <v>210000</v>
      </c>
      <c r="AY29">
        <v>0</v>
      </c>
      <c r="AZ29" s="16">
        <f>AW29+(AW29*'Ingreso Datos '!$D$17)</f>
        <v>21000</v>
      </c>
      <c r="BA29" s="48">
        <f>AY29*AZ29</f>
        <v>0</v>
      </c>
      <c r="BB29">
        <v>10</v>
      </c>
      <c r="BC29" s="16">
        <f>AZ29+(AZ29*'Ingreso Datos '!$D$17)</f>
        <v>21000</v>
      </c>
      <c r="BD29" s="48">
        <f>BB29*BC29</f>
        <v>210000</v>
      </c>
      <c r="BE29">
        <v>0</v>
      </c>
      <c r="BF29" s="16">
        <f>BC29+(BC29*'Ingreso Datos '!$D$17)</f>
        <v>21000</v>
      </c>
      <c r="BG29" s="48">
        <f>BE29*BF29</f>
        <v>0</v>
      </c>
      <c r="BH29">
        <v>10</v>
      </c>
      <c r="BI29" s="16">
        <f>BF29+(BF29*'Ingreso Datos '!$D$17)</f>
        <v>21000</v>
      </c>
      <c r="BJ29" s="48">
        <f>BH29*BI29</f>
        <v>210000</v>
      </c>
      <c r="BK29">
        <f>BE29</f>
        <v>0</v>
      </c>
      <c r="BL29" s="16">
        <f>BI29+(BI29*'Ingreso Datos '!$D$17)</f>
        <v>21000</v>
      </c>
      <c r="BM29" s="48">
        <f>BK29*BL29</f>
        <v>0</v>
      </c>
      <c r="BN29">
        <f>BH29</f>
        <v>10</v>
      </c>
      <c r="BO29" s="16">
        <f>BL29+(BL29*'Ingreso Datos '!$D$17)</f>
        <v>21000</v>
      </c>
      <c r="BP29" s="48">
        <f>BN29*BO29</f>
        <v>210000</v>
      </c>
      <c r="BQ29">
        <f>BK29</f>
        <v>0</v>
      </c>
      <c r="BR29" s="16">
        <f>BO29+(BO29*'Ingreso Datos '!$D$17)</f>
        <v>21000</v>
      </c>
      <c r="BS29" s="48">
        <f>BQ29*BR29</f>
        <v>0</v>
      </c>
      <c r="BT29">
        <f>BN29</f>
        <v>10</v>
      </c>
      <c r="BU29" s="16">
        <f>BR29+(BR29*'Ingreso Datos '!$D$17)</f>
        <v>21000</v>
      </c>
      <c r="BV29" s="48">
        <f>BT29*BU29</f>
        <v>210000</v>
      </c>
      <c r="BW29">
        <f>BQ29</f>
        <v>0</v>
      </c>
      <c r="BX29" s="16">
        <f>BU29+(BU29*'Ingreso Datos '!$D$17)</f>
        <v>21000</v>
      </c>
      <c r="BY29" s="48">
        <f>BW29*BX29</f>
        <v>0</v>
      </c>
    </row>
    <row r="30" spans="2:77" outlineLevel="1" x14ac:dyDescent="0.25">
      <c r="B30" s="12" t="s">
        <v>49</v>
      </c>
      <c r="C30" s="12">
        <v>0</v>
      </c>
      <c r="D30" s="16">
        <f>'Ingreso Datos '!H10</f>
        <v>20000</v>
      </c>
      <c r="E30" s="48">
        <f t="shared" ref="E30:E48" si="42">C30*D30</f>
        <v>0</v>
      </c>
      <c r="F30" s="15">
        <v>0</v>
      </c>
      <c r="G30" s="16">
        <f>D30+(D30*'Ingreso Datos '!$D$17)</f>
        <v>20000</v>
      </c>
      <c r="H30" s="48">
        <f t="shared" ref="H30:H48" si="43">F30*G30</f>
        <v>0</v>
      </c>
      <c r="I30" s="12">
        <v>0</v>
      </c>
      <c r="J30" s="16">
        <f>G30+(G30*'Ingreso Datos '!$D$17)</f>
        <v>20000</v>
      </c>
      <c r="K30" s="48">
        <f t="shared" ref="K30:K48" si="44">I30*J30</f>
        <v>0</v>
      </c>
      <c r="L30" s="15">
        <v>0</v>
      </c>
      <c r="M30" s="16">
        <f>J30+(J30*'Ingreso Datos '!$D$17)</f>
        <v>20000</v>
      </c>
      <c r="N30" s="48">
        <f t="shared" ref="N30:N48" si="45">L30*M30</f>
        <v>0</v>
      </c>
      <c r="O30" s="13">
        <v>0</v>
      </c>
      <c r="P30" s="16">
        <f>M30+(M30*'Ingreso Datos '!$D$17)</f>
        <v>20000</v>
      </c>
      <c r="Q30" s="48">
        <f t="shared" ref="Q30:Q48" si="46">O30*P30</f>
        <v>0</v>
      </c>
      <c r="R30">
        <v>0</v>
      </c>
      <c r="S30" s="16">
        <f>P30+(P30*'Ingreso Datos '!$D$17)</f>
        <v>20000</v>
      </c>
      <c r="T30" s="48">
        <f t="shared" ref="T30:T48" si="47">R30*S30</f>
        <v>0</v>
      </c>
      <c r="U30">
        <v>0</v>
      </c>
      <c r="V30" s="16">
        <f>S30+(S30*'Ingreso Datos '!$D$17)</f>
        <v>20000</v>
      </c>
      <c r="W30" s="48">
        <f t="shared" ref="W30:W48" si="48">U30*V30</f>
        <v>0</v>
      </c>
      <c r="X30">
        <v>0</v>
      </c>
      <c r="Y30" s="16">
        <f>V30+(V30*'Ingreso Datos '!$D$17)</f>
        <v>20000</v>
      </c>
      <c r="Z30" s="48">
        <f t="shared" ref="Z30:Z48" si="49">X30*Y30</f>
        <v>0</v>
      </c>
      <c r="AA30">
        <v>0</v>
      </c>
      <c r="AB30" s="16">
        <f>Y30+(Y30*'Ingreso Datos '!$D$17)</f>
        <v>20000</v>
      </c>
      <c r="AC30" s="48">
        <f t="shared" ref="AC30:AC48" si="50">AA30*AB30</f>
        <v>0</v>
      </c>
      <c r="AD30">
        <v>0</v>
      </c>
      <c r="AE30" s="16">
        <f>AB30+(AB30*'Ingreso Datos '!$D$17)</f>
        <v>20000</v>
      </c>
      <c r="AF30" s="48">
        <f t="shared" ref="AF30:AF48" si="51">AD30*AE30</f>
        <v>0</v>
      </c>
      <c r="AG30">
        <v>0</v>
      </c>
      <c r="AH30" s="16">
        <f>AE30+(AE30*'Ingreso Datos '!$D$17)</f>
        <v>20000</v>
      </c>
      <c r="AI30" s="48">
        <f t="shared" ref="AI30:AI48" si="52">AG30*AH30</f>
        <v>0</v>
      </c>
      <c r="AJ30">
        <v>0</v>
      </c>
      <c r="AK30" s="16">
        <f>AH30+(AH30*'Ingreso Datos '!$D$17)</f>
        <v>20000</v>
      </c>
      <c r="AL30" s="48">
        <f t="shared" ref="AL30:AL48" si="53">AJ30*AK30</f>
        <v>0</v>
      </c>
      <c r="AM30" s="96">
        <v>0</v>
      </c>
      <c r="AN30" s="16">
        <f>AK30+(AK30*'Ingreso Datos '!$D$17)</f>
        <v>20000</v>
      </c>
      <c r="AO30" s="48">
        <f t="shared" ref="AO30:AO48" si="54">AM30*AN30</f>
        <v>0</v>
      </c>
      <c r="AP30">
        <v>0</v>
      </c>
      <c r="AQ30" s="16">
        <f>AN30+(AN30*'Ingreso Datos '!$D$17)</f>
        <v>20000</v>
      </c>
      <c r="AR30" s="48">
        <f t="shared" ref="AR30:AR48" si="55">AP30*AQ30</f>
        <v>0</v>
      </c>
      <c r="AS30">
        <v>0</v>
      </c>
      <c r="AT30" s="16">
        <f>AQ30+(AQ30*'Ingreso Datos '!$D$17)</f>
        <v>20000</v>
      </c>
      <c r="AU30" s="48">
        <f t="shared" ref="AU30:AU48" si="56">AS30*AT30</f>
        <v>0</v>
      </c>
      <c r="AV30">
        <v>0</v>
      </c>
      <c r="AW30" s="16">
        <f>AT30+(AT30*'Ingreso Datos '!$D$17)</f>
        <v>20000</v>
      </c>
      <c r="AX30" s="48">
        <f t="shared" ref="AX30:AX48" si="57">AV30*AW30</f>
        <v>0</v>
      </c>
      <c r="AY30">
        <v>0</v>
      </c>
      <c r="AZ30" s="16">
        <f>AW30+(AW30*'Ingreso Datos '!$D$17)</f>
        <v>20000</v>
      </c>
      <c r="BA30" s="48">
        <f t="shared" ref="BA30:BA48" si="58">AY30*AZ30</f>
        <v>0</v>
      </c>
      <c r="BB30">
        <v>0</v>
      </c>
      <c r="BC30" s="16">
        <f>AZ30+(AZ30*'Ingreso Datos '!$D$17)</f>
        <v>20000</v>
      </c>
      <c r="BD30" s="48">
        <f t="shared" ref="BD30:BD48" si="59">BB30*BC30</f>
        <v>0</v>
      </c>
      <c r="BE30">
        <v>0</v>
      </c>
      <c r="BF30" s="16">
        <f>BC30+(BC30*'Ingreso Datos '!$D$17)</f>
        <v>20000</v>
      </c>
      <c r="BG30" s="48">
        <f t="shared" ref="BG30:BG48" si="60">BE30*BF30</f>
        <v>0</v>
      </c>
      <c r="BH30">
        <v>0</v>
      </c>
      <c r="BI30" s="16">
        <f>BF30+(BF30*'Ingreso Datos '!$D$17)</f>
        <v>20000</v>
      </c>
      <c r="BJ30" s="48">
        <f t="shared" ref="BJ30:BJ48" si="61">BH30*BI30</f>
        <v>0</v>
      </c>
      <c r="BK30">
        <f t="shared" ref="BK30:BK48" si="62">BE30</f>
        <v>0</v>
      </c>
      <c r="BL30" s="16">
        <f>BI30+(BI30*'Ingreso Datos '!$D$17)</f>
        <v>20000</v>
      </c>
      <c r="BM30" s="48">
        <f t="shared" ref="BM30:BM48" si="63">BK30*BL30</f>
        <v>0</v>
      </c>
      <c r="BN30">
        <f t="shared" ref="BN30:BN48" si="64">BH30</f>
        <v>0</v>
      </c>
      <c r="BO30" s="16">
        <f>BL30+(BL30*'Ingreso Datos '!$D$17)</f>
        <v>20000</v>
      </c>
      <c r="BP30" s="48">
        <f t="shared" ref="BP30:BP48" si="65">BN30*BO30</f>
        <v>0</v>
      </c>
      <c r="BQ30">
        <f t="shared" ref="BQ30:BQ48" si="66">BK30</f>
        <v>0</v>
      </c>
      <c r="BR30" s="16">
        <f>BO30+(BO30*'Ingreso Datos '!$D$17)</f>
        <v>20000</v>
      </c>
      <c r="BS30" s="48">
        <f t="shared" ref="BS30:BS48" si="67">BQ30*BR30</f>
        <v>0</v>
      </c>
      <c r="BT30">
        <f t="shared" ref="BT30:BT48" si="68">BN30</f>
        <v>0</v>
      </c>
      <c r="BU30" s="16">
        <f>BR30+(BR30*'Ingreso Datos '!$D$17)</f>
        <v>20000</v>
      </c>
      <c r="BV30" s="48">
        <f t="shared" ref="BV30:BV48" si="69">BT30*BU30</f>
        <v>0</v>
      </c>
      <c r="BW30">
        <f t="shared" ref="BW30:BW48" si="70">BQ30</f>
        <v>0</v>
      </c>
      <c r="BX30" s="16">
        <f>BU30+(BU30*'Ingreso Datos '!$D$17)</f>
        <v>20000</v>
      </c>
      <c r="BY30" s="48">
        <f t="shared" ref="BY30:BY48" si="71">BW30*BX30</f>
        <v>0</v>
      </c>
    </row>
    <row r="31" spans="2:77" outlineLevel="1" x14ac:dyDescent="0.25">
      <c r="B31" s="12" t="s">
        <v>50</v>
      </c>
      <c r="C31" s="12">
        <v>0</v>
      </c>
      <c r="D31" s="16">
        <f>'Ingreso Datos '!H11</f>
        <v>40000</v>
      </c>
      <c r="E31" s="48">
        <f t="shared" si="42"/>
        <v>0</v>
      </c>
      <c r="F31" s="15">
        <v>0</v>
      </c>
      <c r="G31" s="16">
        <f>D31+(D31*'Ingreso Datos '!$D$17)</f>
        <v>40000</v>
      </c>
      <c r="H31" s="48">
        <f t="shared" si="43"/>
        <v>0</v>
      </c>
      <c r="I31" s="12">
        <v>0</v>
      </c>
      <c r="J31" s="16">
        <f>G31+(G31*'Ingreso Datos '!$D$17)</f>
        <v>40000</v>
      </c>
      <c r="K31" s="48">
        <f t="shared" si="44"/>
        <v>0</v>
      </c>
      <c r="L31" s="15">
        <v>0</v>
      </c>
      <c r="M31" s="16">
        <f>J31+(J31*'Ingreso Datos '!$D$17)</f>
        <v>40000</v>
      </c>
      <c r="N31" s="48">
        <f t="shared" si="45"/>
        <v>0</v>
      </c>
      <c r="O31" s="13">
        <v>0</v>
      </c>
      <c r="P31" s="16">
        <f>M31+(M31*'Ingreso Datos '!$D$17)</f>
        <v>40000</v>
      </c>
      <c r="Q31" s="48">
        <f t="shared" si="46"/>
        <v>0</v>
      </c>
      <c r="R31">
        <v>0</v>
      </c>
      <c r="S31" s="16">
        <f>P31+(P31*'Ingreso Datos '!$D$17)</f>
        <v>40000</v>
      </c>
      <c r="T31" s="48">
        <f t="shared" si="47"/>
        <v>0</v>
      </c>
      <c r="U31">
        <v>0</v>
      </c>
      <c r="V31" s="16">
        <f>S31+(S31*'Ingreso Datos '!$D$17)</f>
        <v>40000</v>
      </c>
      <c r="W31" s="48">
        <f t="shared" si="48"/>
        <v>0</v>
      </c>
      <c r="X31">
        <v>0</v>
      </c>
      <c r="Y31" s="16">
        <f>V31+(V31*'Ingreso Datos '!$D$17)</f>
        <v>40000</v>
      </c>
      <c r="Z31" s="48">
        <f t="shared" si="49"/>
        <v>0</v>
      </c>
      <c r="AA31">
        <v>0</v>
      </c>
      <c r="AB31" s="16">
        <f>Y31+(Y31*'Ingreso Datos '!$D$17)</f>
        <v>40000</v>
      </c>
      <c r="AC31" s="48">
        <f t="shared" si="50"/>
        <v>0</v>
      </c>
      <c r="AD31">
        <v>0</v>
      </c>
      <c r="AE31" s="16">
        <f>AB31+(AB31*'Ingreso Datos '!$D$17)</f>
        <v>40000</v>
      </c>
      <c r="AF31" s="48">
        <f t="shared" si="51"/>
        <v>0</v>
      </c>
      <c r="AG31">
        <v>0</v>
      </c>
      <c r="AH31" s="16">
        <f>AE31+(AE31*'Ingreso Datos '!$D$17)</f>
        <v>40000</v>
      </c>
      <c r="AI31" s="48">
        <f t="shared" si="52"/>
        <v>0</v>
      </c>
      <c r="AJ31">
        <v>0</v>
      </c>
      <c r="AK31" s="16">
        <f>AH31+(AH31*'Ingreso Datos '!$D$17)</f>
        <v>40000</v>
      </c>
      <c r="AL31" s="48">
        <f t="shared" si="53"/>
        <v>0</v>
      </c>
      <c r="AM31" s="93">
        <v>0</v>
      </c>
      <c r="AN31" s="16">
        <f>AK31+(AK31*'Ingreso Datos '!$D$17)</f>
        <v>40000</v>
      </c>
      <c r="AO31" s="48">
        <f t="shared" si="54"/>
        <v>0</v>
      </c>
      <c r="AP31">
        <v>0</v>
      </c>
      <c r="AQ31" s="16">
        <f>AN31+(AN31*'Ingreso Datos '!$D$17)</f>
        <v>40000</v>
      </c>
      <c r="AR31" s="48">
        <f t="shared" si="55"/>
        <v>0</v>
      </c>
      <c r="AS31">
        <v>0</v>
      </c>
      <c r="AT31" s="16">
        <f>AQ31+(AQ31*'Ingreso Datos '!$D$17)</f>
        <v>40000</v>
      </c>
      <c r="AU31" s="48">
        <f t="shared" si="56"/>
        <v>0</v>
      </c>
      <c r="AV31">
        <v>0</v>
      </c>
      <c r="AW31" s="16">
        <f>AT31+(AT31*'Ingreso Datos '!$D$17)</f>
        <v>40000</v>
      </c>
      <c r="AX31" s="48">
        <f t="shared" si="57"/>
        <v>0</v>
      </c>
      <c r="AY31">
        <v>0</v>
      </c>
      <c r="AZ31" s="16">
        <f>AW31+(AW31*'Ingreso Datos '!$D$17)</f>
        <v>40000</v>
      </c>
      <c r="BA31" s="48">
        <f t="shared" si="58"/>
        <v>0</v>
      </c>
      <c r="BB31">
        <v>0</v>
      </c>
      <c r="BC31" s="16">
        <f>AZ31+(AZ31*'Ingreso Datos '!$D$17)</f>
        <v>40000</v>
      </c>
      <c r="BD31" s="48">
        <f t="shared" si="59"/>
        <v>0</v>
      </c>
      <c r="BE31">
        <v>0</v>
      </c>
      <c r="BF31" s="16">
        <f>BC31+(BC31*'Ingreso Datos '!$D$17)</f>
        <v>40000</v>
      </c>
      <c r="BG31" s="48">
        <f t="shared" si="60"/>
        <v>0</v>
      </c>
      <c r="BH31">
        <v>0</v>
      </c>
      <c r="BI31" s="16">
        <f>BF31+(BF31*'Ingreso Datos '!$D$17)</f>
        <v>40000</v>
      </c>
      <c r="BJ31" s="48">
        <f t="shared" si="61"/>
        <v>0</v>
      </c>
      <c r="BK31">
        <f t="shared" si="62"/>
        <v>0</v>
      </c>
      <c r="BL31" s="16">
        <f>BI31+(BI31*'Ingreso Datos '!$D$17)</f>
        <v>40000</v>
      </c>
      <c r="BM31" s="48">
        <f t="shared" si="63"/>
        <v>0</v>
      </c>
      <c r="BN31">
        <f t="shared" si="64"/>
        <v>0</v>
      </c>
      <c r="BO31" s="16">
        <f>BL31+(BL31*'Ingreso Datos '!$D$17)</f>
        <v>40000</v>
      </c>
      <c r="BP31" s="48">
        <f t="shared" si="65"/>
        <v>0</v>
      </c>
      <c r="BQ31">
        <f t="shared" si="66"/>
        <v>0</v>
      </c>
      <c r="BR31" s="16">
        <f>BO31+(BO31*'Ingreso Datos '!$D$17)</f>
        <v>40000</v>
      </c>
      <c r="BS31" s="48">
        <f t="shared" si="67"/>
        <v>0</v>
      </c>
      <c r="BT31">
        <f t="shared" si="68"/>
        <v>0</v>
      </c>
      <c r="BU31" s="16">
        <f>BR31+(BR31*'Ingreso Datos '!$D$17)</f>
        <v>40000</v>
      </c>
      <c r="BV31" s="48">
        <f t="shared" si="69"/>
        <v>0</v>
      </c>
      <c r="BW31">
        <f t="shared" si="70"/>
        <v>0</v>
      </c>
      <c r="BX31" s="16">
        <f>BU31+(BU31*'Ingreso Datos '!$D$17)</f>
        <v>40000</v>
      </c>
      <c r="BY31" s="48">
        <f t="shared" si="71"/>
        <v>0</v>
      </c>
    </row>
    <row r="32" spans="2:77" outlineLevel="1" x14ac:dyDescent="0.25">
      <c r="B32" s="12" t="s">
        <v>51</v>
      </c>
      <c r="C32" s="12">
        <v>2</v>
      </c>
      <c r="D32" s="16">
        <f>'Ingreso Datos '!H12</f>
        <v>50000</v>
      </c>
      <c r="E32" s="48">
        <f t="shared" si="42"/>
        <v>100000</v>
      </c>
      <c r="F32" s="15">
        <v>2</v>
      </c>
      <c r="G32" s="16">
        <f>D32+(D32*'Ingreso Datos '!$D$17)</f>
        <v>50000</v>
      </c>
      <c r="H32" s="48">
        <f t="shared" si="43"/>
        <v>100000</v>
      </c>
      <c r="I32" s="12">
        <v>2</v>
      </c>
      <c r="J32" s="16">
        <f>G32+(G32*'Ingreso Datos '!$D$17)</f>
        <v>50000</v>
      </c>
      <c r="K32" s="48">
        <f t="shared" si="44"/>
        <v>100000</v>
      </c>
      <c r="L32" s="15">
        <v>2</v>
      </c>
      <c r="M32" s="16">
        <f>J32+(J32*'Ingreso Datos '!$D$17)</f>
        <v>50000</v>
      </c>
      <c r="N32" s="48">
        <f t="shared" si="45"/>
        <v>100000</v>
      </c>
      <c r="O32" s="13">
        <v>2</v>
      </c>
      <c r="P32" s="16">
        <f>M32+(M32*'Ingreso Datos '!$D$17)</f>
        <v>50000</v>
      </c>
      <c r="Q32" s="48">
        <f t="shared" si="46"/>
        <v>100000</v>
      </c>
      <c r="R32">
        <v>2</v>
      </c>
      <c r="S32" s="16">
        <f>P32+(P32*'Ingreso Datos '!$D$17)</f>
        <v>50000</v>
      </c>
      <c r="T32" s="48">
        <f t="shared" si="47"/>
        <v>100000</v>
      </c>
      <c r="U32">
        <v>2</v>
      </c>
      <c r="V32" s="16">
        <f>S32+(S32*'Ingreso Datos '!$D$17)</f>
        <v>50000</v>
      </c>
      <c r="W32" s="48">
        <f t="shared" si="48"/>
        <v>100000</v>
      </c>
      <c r="X32">
        <v>2</v>
      </c>
      <c r="Y32" s="16">
        <f>V32+(V32*'Ingreso Datos '!$D$17)</f>
        <v>50000</v>
      </c>
      <c r="Z32" s="48">
        <f t="shared" si="49"/>
        <v>100000</v>
      </c>
      <c r="AA32">
        <v>2</v>
      </c>
      <c r="AB32" s="16">
        <f>Y32+(Y32*'Ingreso Datos '!$D$17)</f>
        <v>50000</v>
      </c>
      <c r="AC32" s="48">
        <f t="shared" si="50"/>
        <v>100000</v>
      </c>
      <c r="AD32">
        <v>2</v>
      </c>
      <c r="AE32" s="16">
        <f>AB32+(AB32*'Ingreso Datos '!$D$17)</f>
        <v>50000</v>
      </c>
      <c r="AF32" s="48">
        <f t="shared" si="51"/>
        <v>100000</v>
      </c>
      <c r="AG32">
        <v>2</v>
      </c>
      <c r="AH32" s="16">
        <f>AE32+(AE32*'Ingreso Datos '!$D$17)</f>
        <v>50000</v>
      </c>
      <c r="AI32" s="48">
        <f t="shared" si="52"/>
        <v>100000</v>
      </c>
      <c r="AJ32">
        <v>2</v>
      </c>
      <c r="AK32" s="16">
        <f>AH32+(AH32*'Ingreso Datos '!$D$17)</f>
        <v>50000</v>
      </c>
      <c r="AL32" s="48">
        <f t="shared" si="53"/>
        <v>100000</v>
      </c>
      <c r="AM32" s="93">
        <v>2</v>
      </c>
      <c r="AN32" s="16">
        <f>AK32+(AK32*'Ingreso Datos '!$D$17)</f>
        <v>50000</v>
      </c>
      <c r="AO32" s="48">
        <f t="shared" si="54"/>
        <v>100000</v>
      </c>
      <c r="AP32">
        <v>2</v>
      </c>
      <c r="AQ32" s="16">
        <f>AN32+(AN32*'Ingreso Datos '!$D$17)</f>
        <v>50000</v>
      </c>
      <c r="AR32" s="48">
        <f t="shared" si="55"/>
        <v>100000</v>
      </c>
      <c r="AS32">
        <v>2</v>
      </c>
      <c r="AT32" s="16">
        <f>AQ32+(AQ32*'Ingreso Datos '!$D$17)</f>
        <v>50000</v>
      </c>
      <c r="AU32" s="48">
        <f t="shared" si="56"/>
        <v>100000</v>
      </c>
      <c r="AV32">
        <v>2</v>
      </c>
      <c r="AW32" s="16">
        <f>AT32+(AT32*'Ingreso Datos '!$D$17)</f>
        <v>50000</v>
      </c>
      <c r="AX32" s="48">
        <f t="shared" si="57"/>
        <v>100000</v>
      </c>
      <c r="AY32">
        <v>2</v>
      </c>
      <c r="AZ32" s="16">
        <f>AW32+(AW32*'Ingreso Datos '!$D$17)</f>
        <v>50000</v>
      </c>
      <c r="BA32" s="48">
        <f t="shared" si="58"/>
        <v>100000</v>
      </c>
      <c r="BB32">
        <v>2</v>
      </c>
      <c r="BC32" s="16">
        <f>AZ32+(AZ32*'Ingreso Datos '!$D$17)</f>
        <v>50000</v>
      </c>
      <c r="BD32" s="48">
        <f t="shared" si="59"/>
        <v>100000</v>
      </c>
      <c r="BE32">
        <v>2</v>
      </c>
      <c r="BF32" s="16">
        <f>BC32+(BC32*'Ingreso Datos '!$D$17)</f>
        <v>50000</v>
      </c>
      <c r="BG32" s="48">
        <f t="shared" si="60"/>
        <v>100000</v>
      </c>
      <c r="BH32">
        <v>2</v>
      </c>
      <c r="BI32" s="16">
        <f>BF32+(BF32*'Ingreso Datos '!$D$17)</f>
        <v>50000</v>
      </c>
      <c r="BJ32" s="48">
        <f t="shared" si="61"/>
        <v>100000</v>
      </c>
      <c r="BK32">
        <f t="shared" si="62"/>
        <v>2</v>
      </c>
      <c r="BL32" s="16">
        <f>BI32+(BI32*'Ingreso Datos '!$D$17)</f>
        <v>50000</v>
      </c>
      <c r="BM32" s="48">
        <f t="shared" si="63"/>
        <v>100000</v>
      </c>
      <c r="BN32">
        <f t="shared" si="64"/>
        <v>2</v>
      </c>
      <c r="BO32" s="16">
        <f>BL32+(BL32*'Ingreso Datos '!$D$17)</f>
        <v>50000</v>
      </c>
      <c r="BP32" s="48">
        <f t="shared" si="65"/>
        <v>100000</v>
      </c>
      <c r="BQ32">
        <f t="shared" si="66"/>
        <v>2</v>
      </c>
      <c r="BR32" s="16">
        <f>BO32+(BO32*'Ingreso Datos '!$D$17)</f>
        <v>50000</v>
      </c>
      <c r="BS32" s="48">
        <f t="shared" si="67"/>
        <v>100000</v>
      </c>
      <c r="BT32">
        <f t="shared" si="68"/>
        <v>2</v>
      </c>
      <c r="BU32" s="16">
        <f>BR32+(BR32*'Ingreso Datos '!$D$17)</f>
        <v>50000</v>
      </c>
      <c r="BV32" s="48">
        <f t="shared" si="69"/>
        <v>100000</v>
      </c>
      <c r="BW32">
        <f t="shared" si="70"/>
        <v>2</v>
      </c>
      <c r="BX32" s="16">
        <f>BU32+(BU32*'Ingreso Datos '!$D$17)</f>
        <v>50000</v>
      </c>
      <c r="BY32" s="48">
        <f t="shared" si="71"/>
        <v>100000</v>
      </c>
    </row>
    <row r="33" spans="2:77" outlineLevel="1" x14ac:dyDescent="0.25">
      <c r="B33" s="12" t="s">
        <v>44</v>
      </c>
      <c r="C33" s="12">
        <v>1</v>
      </c>
      <c r="D33" s="16">
        <f>'Ingreso Datos '!H13</f>
        <v>610000</v>
      </c>
      <c r="E33" s="48">
        <f t="shared" si="42"/>
        <v>610000</v>
      </c>
      <c r="F33" s="15">
        <v>0</v>
      </c>
      <c r="G33" s="16">
        <f>D33+(D33*'Ingreso Datos '!$D$17)</f>
        <v>610000</v>
      </c>
      <c r="H33" s="48">
        <f t="shared" si="43"/>
        <v>0</v>
      </c>
      <c r="I33" s="12">
        <v>0</v>
      </c>
      <c r="J33" s="16">
        <f>G33+(G33*'Ingreso Datos '!$D$17)</f>
        <v>610000</v>
      </c>
      <c r="K33" s="48">
        <f t="shared" si="44"/>
        <v>0</v>
      </c>
      <c r="L33" s="15">
        <v>0</v>
      </c>
      <c r="M33" s="16">
        <f>J33+(J33*'Ingreso Datos '!$D$17)</f>
        <v>610000</v>
      </c>
      <c r="N33" s="48">
        <f t="shared" si="45"/>
        <v>0</v>
      </c>
      <c r="O33" s="13">
        <v>1</v>
      </c>
      <c r="P33" s="16">
        <f>M33+(M33*'Ingreso Datos '!$D$17)</f>
        <v>610000</v>
      </c>
      <c r="Q33" s="48">
        <f t="shared" si="46"/>
        <v>610000</v>
      </c>
      <c r="R33">
        <v>0</v>
      </c>
      <c r="S33" s="16">
        <f>P33+(P33*'Ingreso Datos '!$D$17)</f>
        <v>610000</v>
      </c>
      <c r="T33" s="48">
        <f t="shared" si="47"/>
        <v>0</v>
      </c>
      <c r="U33">
        <v>0</v>
      </c>
      <c r="V33" s="16">
        <f>S33+(S33*'Ingreso Datos '!$D$17)</f>
        <v>610000</v>
      </c>
      <c r="W33" s="48">
        <f t="shared" si="48"/>
        <v>0</v>
      </c>
      <c r="X33">
        <v>0</v>
      </c>
      <c r="Y33" s="16">
        <f>V33+(V33*'Ingreso Datos '!$D$17)</f>
        <v>610000</v>
      </c>
      <c r="Z33" s="48">
        <f t="shared" si="49"/>
        <v>0</v>
      </c>
      <c r="AA33">
        <v>0</v>
      </c>
      <c r="AB33" s="16">
        <f>Y33+(Y33*'Ingreso Datos '!$D$17)</f>
        <v>610000</v>
      </c>
      <c r="AC33" s="48">
        <f t="shared" si="50"/>
        <v>0</v>
      </c>
      <c r="AD33">
        <v>0</v>
      </c>
      <c r="AE33" s="16">
        <f>AB33+(AB33*'Ingreso Datos '!$D$17)</f>
        <v>610000</v>
      </c>
      <c r="AF33" s="48">
        <f t="shared" si="51"/>
        <v>0</v>
      </c>
      <c r="AG33">
        <v>0</v>
      </c>
      <c r="AH33" s="16">
        <f>AE33+(AE33*'Ingreso Datos '!$D$17)</f>
        <v>610000</v>
      </c>
      <c r="AI33" s="48">
        <f t="shared" si="52"/>
        <v>0</v>
      </c>
      <c r="AJ33">
        <v>0</v>
      </c>
      <c r="AK33" s="16">
        <f>AH33+(AH33*'Ingreso Datos '!$D$17)</f>
        <v>610000</v>
      </c>
      <c r="AL33" s="48">
        <f t="shared" si="53"/>
        <v>0</v>
      </c>
      <c r="AM33" s="93">
        <v>0</v>
      </c>
      <c r="AN33" s="16">
        <f>AK33+(AK33*'Ingreso Datos '!$D$17)</f>
        <v>610000</v>
      </c>
      <c r="AO33" s="48">
        <f t="shared" si="54"/>
        <v>0</v>
      </c>
      <c r="AP33">
        <v>0</v>
      </c>
      <c r="AQ33" s="16">
        <f>AN33+(AN33*'Ingreso Datos '!$D$17)</f>
        <v>610000</v>
      </c>
      <c r="AR33" s="48">
        <f t="shared" si="55"/>
        <v>0</v>
      </c>
      <c r="AS33">
        <v>0</v>
      </c>
      <c r="AT33" s="16">
        <f>AQ33+(AQ33*'Ingreso Datos '!$D$17)</f>
        <v>610000</v>
      </c>
      <c r="AU33" s="48">
        <f t="shared" si="56"/>
        <v>0</v>
      </c>
      <c r="AV33">
        <v>0</v>
      </c>
      <c r="AW33" s="16">
        <f>AT33+(AT33*'Ingreso Datos '!$D$17)</f>
        <v>610000</v>
      </c>
      <c r="AX33" s="48">
        <f t="shared" si="57"/>
        <v>0</v>
      </c>
      <c r="AY33">
        <v>0</v>
      </c>
      <c r="AZ33" s="16">
        <f>AW33+(AW33*'Ingreso Datos '!$D$17)</f>
        <v>610000</v>
      </c>
      <c r="BA33" s="48">
        <f t="shared" si="58"/>
        <v>0</v>
      </c>
      <c r="BB33">
        <v>0</v>
      </c>
      <c r="BC33" s="16">
        <f>AZ33+(AZ33*'Ingreso Datos '!$D$17)</f>
        <v>610000</v>
      </c>
      <c r="BD33" s="48">
        <f t="shared" si="59"/>
        <v>0</v>
      </c>
      <c r="BE33">
        <v>0</v>
      </c>
      <c r="BF33" s="16">
        <f>BC33+(BC33*'Ingreso Datos '!$D$17)</f>
        <v>610000</v>
      </c>
      <c r="BG33" s="48">
        <f t="shared" si="60"/>
        <v>0</v>
      </c>
      <c r="BH33">
        <v>0</v>
      </c>
      <c r="BI33" s="16">
        <f>BF33+(BF33*'Ingreso Datos '!$D$17)</f>
        <v>610000</v>
      </c>
      <c r="BJ33" s="48">
        <f t="shared" si="61"/>
        <v>0</v>
      </c>
      <c r="BK33">
        <f t="shared" si="62"/>
        <v>0</v>
      </c>
      <c r="BL33" s="16">
        <f>BI33+(BI33*'Ingreso Datos '!$D$17)</f>
        <v>610000</v>
      </c>
      <c r="BM33" s="48">
        <f t="shared" si="63"/>
        <v>0</v>
      </c>
      <c r="BN33">
        <f t="shared" si="64"/>
        <v>0</v>
      </c>
      <c r="BO33" s="16">
        <f>BL33+(BL33*'Ingreso Datos '!$D$17)</f>
        <v>610000</v>
      </c>
      <c r="BP33" s="48">
        <f t="shared" si="65"/>
        <v>0</v>
      </c>
      <c r="BQ33">
        <f t="shared" si="66"/>
        <v>0</v>
      </c>
      <c r="BR33" s="16">
        <f>BO33+(BO33*'Ingreso Datos '!$D$17)</f>
        <v>610000</v>
      </c>
      <c r="BS33" s="48">
        <f t="shared" si="67"/>
        <v>0</v>
      </c>
      <c r="BT33">
        <f t="shared" si="68"/>
        <v>0</v>
      </c>
      <c r="BU33" s="16">
        <f>BR33+(BR33*'Ingreso Datos '!$D$17)</f>
        <v>610000</v>
      </c>
      <c r="BV33" s="48">
        <f t="shared" si="69"/>
        <v>0</v>
      </c>
      <c r="BW33">
        <f t="shared" si="70"/>
        <v>0</v>
      </c>
      <c r="BX33" s="16">
        <f>BU33+(BU33*'Ingreso Datos '!$D$17)</f>
        <v>610000</v>
      </c>
      <c r="BY33" s="48">
        <f t="shared" si="71"/>
        <v>0</v>
      </c>
    </row>
    <row r="34" spans="2:77" outlineLevel="1" x14ac:dyDescent="0.25">
      <c r="B34" s="12" t="s">
        <v>52</v>
      </c>
      <c r="C34" s="12">
        <v>0</v>
      </c>
      <c r="D34" s="16">
        <f>'Ingreso Datos '!H14</f>
        <v>2500</v>
      </c>
      <c r="E34" s="48">
        <f t="shared" si="42"/>
        <v>0</v>
      </c>
      <c r="F34" s="15">
        <v>0</v>
      </c>
      <c r="G34" s="16">
        <f>D34+(D34*'Ingreso Datos '!$D$17)</f>
        <v>2500</v>
      </c>
      <c r="H34" s="48">
        <f t="shared" si="43"/>
        <v>0</v>
      </c>
      <c r="I34" s="12">
        <v>0</v>
      </c>
      <c r="J34" s="16">
        <f>G34+(G34*'Ingreso Datos '!$D$17)</f>
        <v>2500</v>
      </c>
      <c r="K34" s="48">
        <f t="shared" si="44"/>
        <v>0</v>
      </c>
      <c r="L34" s="15">
        <v>6</v>
      </c>
      <c r="M34" s="16">
        <f>J34+(J34*'Ingreso Datos '!$D$17)</f>
        <v>2500</v>
      </c>
      <c r="N34" s="48">
        <f t="shared" si="45"/>
        <v>15000</v>
      </c>
      <c r="O34" s="13">
        <v>6</v>
      </c>
      <c r="P34" s="16">
        <f>M34+(M34*'Ingreso Datos '!$D$17)</f>
        <v>2500</v>
      </c>
      <c r="Q34" s="48">
        <f t="shared" si="46"/>
        <v>15000</v>
      </c>
      <c r="R34">
        <v>6</v>
      </c>
      <c r="S34" s="16">
        <f>P34+(P34*'Ingreso Datos '!$D$17)</f>
        <v>2500</v>
      </c>
      <c r="T34" s="48">
        <f t="shared" si="47"/>
        <v>15000</v>
      </c>
      <c r="U34">
        <v>6</v>
      </c>
      <c r="V34" s="16">
        <f>S34+(S34*'Ingreso Datos '!$D$17)</f>
        <v>2500</v>
      </c>
      <c r="W34" s="48">
        <f t="shared" si="48"/>
        <v>15000</v>
      </c>
      <c r="X34">
        <v>6</v>
      </c>
      <c r="Y34" s="16">
        <f>V34+(V34*'Ingreso Datos '!$D$17)</f>
        <v>2500</v>
      </c>
      <c r="Z34" s="48">
        <f t="shared" si="49"/>
        <v>15000</v>
      </c>
      <c r="AA34">
        <v>6</v>
      </c>
      <c r="AB34" s="16">
        <f>Y34+(Y34*'Ingreso Datos '!$D$17)</f>
        <v>2500</v>
      </c>
      <c r="AC34" s="48">
        <f t="shared" si="50"/>
        <v>15000</v>
      </c>
      <c r="AD34">
        <v>6</v>
      </c>
      <c r="AE34" s="16">
        <f>AB34+(AB34*'Ingreso Datos '!$D$17)</f>
        <v>2500</v>
      </c>
      <c r="AF34" s="48">
        <f t="shared" si="51"/>
        <v>15000</v>
      </c>
      <c r="AG34">
        <v>6</v>
      </c>
      <c r="AH34" s="16">
        <f>AE34+(AE34*'Ingreso Datos '!$D$17)</f>
        <v>2500</v>
      </c>
      <c r="AI34" s="48">
        <f t="shared" si="52"/>
        <v>15000</v>
      </c>
      <c r="AJ34">
        <v>6</v>
      </c>
      <c r="AK34" s="16">
        <f>AH34+(AH34*'Ingreso Datos '!$D$17)</f>
        <v>2500</v>
      </c>
      <c r="AL34" s="48">
        <f t="shared" si="53"/>
        <v>15000</v>
      </c>
      <c r="AM34" s="93">
        <v>6</v>
      </c>
      <c r="AN34" s="16">
        <f>AK34+(AK34*'Ingreso Datos '!$D$17)</f>
        <v>2500</v>
      </c>
      <c r="AO34" s="48">
        <f t="shared" si="54"/>
        <v>15000</v>
      </c>
      <c r="AP34">
        <v>6</v>
      </c>
      <c r="AQ34" s="16">
        <f>AN34+(AN34*'Ingreso Datos '!$D$17)</f>
        <v>2500</v>
      </c>
      <c r="AR34" s="48">
        <f t="shared" si="55"/>
        <v>15000</v>
      </c>
      <c r="AS34">
        <v>6</v>
      </c>
      <c r="AT34" s="16">
        <f>AQ34+(AQ34*'Ingreso Datos '!$D$17)</f>
        <v>2500</v>
      </c>
      <c r="AU34" s="48">
        <f t="shared" si="56"/>
        <v>15000</v>
      </c>
      <c r="AV34">
        <v>6</v>
      </c>
      <c r="AW34" s="16">
        <f>AT34+(AT34*'Ingreso Datos '!$D$17)</f>
        <v>2500</v>
      </c>
      <c r="AX34" s="48">
        <f t="shared" si="57"/>
        <v>15000</v>
      </c>
      <c r="AY34">
        <v>6</v>
      </c>
      <c r="AZ34" s="16">
        <f>AW34+(AW34*'Ingreso Datos '!$D$17)</f>
        <v>2500</v>
      </c>
      <c r="BA34" s="48">
        <f t="shared" si="58"/>
        <v>15000</v>
      </c>
      <c r="BB34">
        <v>6</v>
      </c>
      <c r="BC34" s="16">
        <f>AZ34+(AZ34*'Ingreso Datos '!$D$17)</f>
        <v>2500</v>
      </c>
      <c r="BD34" s="48">
        <f t="shared" si="59"/>
        <v>15000</v>
      </c>
      <c r="BE34">
        <v>6</v>
      </c>
      <c r="BF34" s="16">
        <f>BC34+(BC34*'Ingreso Datos '!$D$17)</f>
        <v>2500</v>
      </c>
      <c r="BG34" s="48">
        <f t="shared" si="60"/>
        <v>15000</v>
      </c>
      <c r="BH34">
        <v>6</v>
      </c>
      <c r="BI34" s="16">
        <f>BF34+(BF34*'Ingreso Datos '!$D$17)</f>
        <v>2500</v>
      </c>
      <c r="BJ34" s="48">
        <f t="shared" si="61"/>
        <v>15000</v>
      </c>
      <c r="BK34">
        <f t="shared" si="62"/>
        <v>6</v>
      </c>
      <c r="BL34" s="16">
        <f>BI34+(BI34*'Ingreso Datos '!$D$17)</f>
        <v>2500</v>
      </c>
      <c r="BM34" s="48">
        <f t="shared" si="63"/>
        <v>15000</v>
      </c>
      <c r="BN34">
        <f t="shared" si="64"/>
        <v>6</v>
      </c>
      <c r="BO34" s="16">
        <f>BL34+(BL34*'Ingreso Datos '!$D$17)</f>
        <v>2500</v>
      </c>
      <c r="BP34" s="48">
        <f t="shared" si="65"/>
        <v>15000</v>
      </c>
      <c r="BQ34">
        <f t="shared" si="66"/>
        <v>6</v>
      </c>
      <c r="BR34" s="16">
        <f>BO34+(BO34*'Ingreso Datos '!$D$17)</f>
        <v>2500</v>
      </c>
      <c r="BS34" s="48">
        <f t="shared" si="67"/>
        <v>15000</v>
      </c>
      <c r="BT34">
        <f t="shared" si="68"/>
        <v>6</v>
      </c>
      <c r="BU34" s="16">
        <f>BR34+(BR34*'Ingreso Datos '!$D$17)</f>
        <v>2500</v>
      </c>
      <c r="BV34" s="48">
        <f t="shared" si="69"/>
        <v>15000</v>
      </c>
      <c r="BW34">
        <f t="shared" si="70"/>
        <v>6</v>
      </c>
      <c r="BX34" s="16">
        <f>BU34+(BU34*'Ingreso Datos '!$D$17)</f>
        <v>2500</v>
      </c>
      <c r="BY34" s="48">
        <f t="shared" si="71"/>
        <v>15000</v>
      </c>
    </row>
    <row r="35" spans="2:77" outlineLevel="1" x14ac:dyDescent="0.25">
      <c r="B35" s="12" t="s">
        <v>53</v>
      </c>
      <c r="C35" s="12">
        <v>2</v>
      </c>
      <c r="D35" s="16">
        <f>'Ingreso Datos '!H15</f>
        <v>85000</v>
      </c>
      <c r="E35" s="48">
        <f t="shared" si="42"/>
        <v>170000</v>
      </c>
      <c r="F35" s="15">
        <v>3</v>
      </c>
      <c r="G35" s="16">
        <f>D35+(D35*'Ingreso Datos '!$D$17)</f>
        <v>85000</v>
      </c>
      <c r="H35" s="48">
        <f t="shared" si="43"/>
        <v>255000</v>
      </c>
      <c r="I35" s="12">
        <v>4</v>
      </c>
      <c r="J35" s="16">
        <f>G35+(G35*'Ingreso Datos '!$D$17)</f>
        <v>85000</v>
      </c>
      <c r="K35" s="48">
        <f t="shared" si="44"/>
        <v>340000</v>
      </c>
      <c r="L35" s="15">
        <v>0</v>
      </c>
      <c r="M35" s="16">
        <f>J35+(J35*'Ingreso Datos '!$D$17)</f>
        <v>85000</v>
      </c>
      <c r="N35" s="48">
        <f t="shared" si="45"/>
        <v>0</v>
      </c>
      <c r="O35" s="13">
        <v>0</v>
      </c>
      <c r="P35" s="16">
        <f>M35+(M35*'Ingreso Datos '!$D$17)</f>
        <v>85000</v>
      </c>
      <c r="Q35" s="48">
        <f t="shared" si="46"/>
        <v>0</v>
      </c>
      <c r="R35">
        <v>0</v>
      </c>
      <c r="S35" s="16">
        <f>P35+(P35*'Ingreso Datos '!$D$17)</f>
        <v>85000</v>
      </c>
      <c r="T35" s="48">
        <f t="shared" si="47"/>
        <v>0</v>
      </c>
      <c r="U35">
        <v>0</v>
      </c>
      <c r="V35" s="16">
        <f>S35+(S35*'Ingreso Datos '!$D$17)</f>
        <v>85000</v>
      </c>
      <c r="W35" s="48">
        <f t="shared" si="48"/>
        <v>0</v>
      </c>
      <c r="X35">
        <v>0</v>
      </c>
      <c r="Y35" s="16">
        <f>V35+(V35*'Ingreso Datos '!$D$17)</f>
        <v>85000</v>
      </c>
      <c r="Z35" s="48">
        <f t="shared" si="49"/>
        <v>0</v>
      </c>
      <c r="AA35">
        <v>0</v>
      </c>
      <c r="AB35" s="16">
        <f>Y35+(Y35*'Ingreso Datos '!$D$17)</f>
        <v>85000</v>
      </c>
      <c r="AC35" s="48">
        <f t="shared" si="50"/>
        <v>0</v>
      </c>
      <c r="AD35">
        <v>0</v>
      </c>
      <c r="AE35" s="16">
        <f>AB35+(AB35*'Ingreso Datos '!$D$17)</f>
        <v>85000</v>
      </c>
      <c r="AF35" s="48">
        <f t="shared" si="51"/>
        <v>0</v>
      </c>
      <c r="AG35">
        <v>0</v>
      </c>
      <c r="AH35" s="16">
        <f>AE35+(AE35*'Ingreso Datos '!$D$17)</f>
        <v>85000</v>
      </c>
      <c r="AI35" s="48">
        <f t="shared" si="52"/>
        <v>0</v>
      </c>
      <c r="AJ35">
        <v>0</v>
      </c>
      <c r="AK35" s="16">
        <f>AH35+(AH35*'Ingreso Datos '!$D$17)</f>
        <v>85000</v>
      </c>
      <c r="AL35" s="48">
        <f t="shared" si="53"/>
        <v>0</v>
      </c>
      <c r="AM35" s="93">
        <v>0</v>
      </c>
      <c r="AN35" s="16">
        <f>AK35+(AK35*'Ingreso Datos '!$D$17)</f>
        <v>85000</v>
      </c>
      <c r="AO35" s="48">
        <f t="shared" si="54"/>
        <v>0</v>
      </c>
      <c r="AP35">
        <v>0</v>
      </c>
      <c r="AQ35" s="16">
        <f>AN35+(AN35*'Ingreso Datos '!$D$17)</f>
        <v>85000</v>
      </c>
      <c r="AR35" s="48">
        <f t="shared" si="55"/>
        <v>0</v>
      </c>
      <c r="AS35">
        <v>0</v>
      </c>
      <c r="AT35" s="16">
        <f>AQ35+(AQ35*'Ingreso Datos '!$D$17)</f>
        <v>85000</v>
      </c>
      <c r="AU35" s="48">
        <f t="shared" si="56"/>
        <v>0</v>
      </c>
      <c r="AV35">
        <v>0</v>
      </c>
      <c r="AW35" s="16">
        <f>AT35+(AT35*'Ingreso Datos '!$D$17)</f>
        <v>85000</v>
      </c>
      <c r="AX35" s="48">
        <f t="shared" si="57"/>
        <v>0</v>
      </c>
      <c r="AY35">
        <v>0</v>
      </c>
      <c r="AZ35" s="16">
        <f>AW35+(AW35*'Ingreso Datos '!$D$17)</f>
        <v>85000</v>
      </c>
      <c r="BA35" s="48">
        <f t="shared" si="58"/>
        <v>0</v>
      </c>
      <c r="BB35">
        <v>0</v>
      </c>
      <c r="BC35" s="16">
        <f>AZ35+(AZ35*'Ingreso Datos '!$D$17)</f>
        <v>85000</v>
      </c>
      <c r="BD35" s="48">
        <f t="shared" si="59"/>
        <v>0</v>
      </c>
      <c r="BE35">
        <v>0</v>
      </c>
      <c r="BF35" s="16">
        <f>BC35+(BC35*'Ingreso Datos '!$D$17)</f>
        <v>85000</v>
      </c>
      <c r="BG35" s="48">
        <f t="shared" si="60"/>
        <v>0</v>
      </c>
      <c r="BH35">
        <v>0</v>
      </c>
      <c r="BI35" s="16">
        <f>BF35+(BF35*'Ingreso Datos '!$D$17)</f>
        <v>85000</v>
      </c>
      <c r="BJ35" s="48">
        <f t="shared" si="61"/>
        <v>0</v>
      </c>
      <c r="BK35">
        <f t="shared" si="62"/>
        <v>0</v>
      </c>
      <c r="BL35" s="16">
        <f>BI35+(BI35*'Ingreso Datos '!$D$17)</f>
        <v>85000</v>
      </c>
      <c r="BM35" s="48">
        <f t="shared" si="63"/>
        <v>0</v>
      </c>
      <c r="BN35">
        <f t="shared" si="64"/>
        <v>0</v>
      </c>
      <c r="BO35" s="16">
        <f>BL35+(BL35*'Ingreso Datos '!$D$17)</f>
        <v>85000</v>
      </c>
      <c r="BP35" s="48">
        <f t="shared" si="65"/>
        <v>0</v>
      </c>
      <c r="BQ35">
        <f t="shared" si="66"/>
        <v>0</v>
      </c>
      <c r="BR35" s="16">
        <f>BO35+(BO35*'Ingreso Datos '!$D$17)</f>
        <v>85000</v>
      </c>
      <c r="BS35" s="48">
        <f t="shared" si="67"/>
        <v>0</v>
      </c>
      <c r="BT35">
        <f t="shared" si="68"/>
        <v>0</v>
      </c>
      <c r="BU35" s="16">
        <f>BR35+(BR35*'Ingreso Datos '!$D$17)</f>
        <v>85000</v>
      </c>
      <c r="BV35" s="48">
        <f t="shared" si="69"/>
        <v>0</v>
      </c>
      <c r="BW35">
        <f t="shared" si="70"/>
        <v>0</v>
      </c>
      <c r="BX35" s="16">
        <f>BU35+(BU35*'Ingreso Datos '!$D$17)</f>
        <v>85000</v>
      </c>
      <c r="BY35" s="48">
        <f t="shared" si="71"/>
        <v>0</v>
      </c>
    </row>
    <row r="36" spans="2:77" outlineLevel="1" x14ac:dyDescent="0.25">
      <c r="B36" s="12" t="s">
        <v>12</v>
      </c>
      <c r="C36" s="12">
        <v>0</v>
      </c>
      <c r="D36" s="16">
        <f>'Ingreso Datos '!H16</f>
        <v>80000</v>
      </c>
      <c r="E36" s="48">
        <f t="shared" si="42"/>
        <v>0</v>
      </c>
      <c r="F36" s="15">
        <v>1</v>
      </c>
      <c r="G36" s="16">
        <f>D36+(D36*'Ingreso Datos '!$D$17)</f>
        <v>80000</v>
      </c>
      <c r="H36" s="48">
        <f t="shared" si="43"/>
        <v>80000</v>
      </c>
      <c r="I36" s="12">
        <v>2</v>
      </c>
      <c r="J36" s="16">
        <f>G36+(G36*'Ingreso Datos '!$D$17)</f>
        <v>80000</v>
      </c>
      <c r="K36" s="48">
        <f t="shared" si="44"/>
        <v>160000</v>
      </c>
      <c r="L36" s="15">
        <v>2</v>
      </c>
      <c r="M36" s="16">
        <f>J36+(J36*'Ingreso Datos '!$D$17)</f>
        <v>80000</v>
      </c>
      <c r="N36" s="48">
        <f t="shared" si="45"/>
        <v>160000</v>
      </c>
      <c r="O36" s="13">
        <v>2</v>
      </c>
      <c r="P36" s="16">
        <f>M36+(M36*'Ingreso Datos '!$D$17)</f>
        <v>80000</v>
      </c>
      <c r="Q36" s="48">
        <f t="shared" si="46"/>
        <v>160000</v>
      </c>
      <c r="R36">
        <v>2</v>
      </c>
      <c r="S36" s="16">
        <f>P36+(P36*'Ingreso Datos '!$D$17)</f>
        <v>80000</v>
      </c>
      <c r="T36" s="48">
        <f t="shared" si="47"/>
        <v>160000</v>
      </c>
      <c r="U36">
        <v>2</v>
      </c>
      <c r="V36" s="16">
        <f>S36+(S36*'Ingreso Datos '!$D$17)</f>
        <v>80000</v>
      </c>
      <c r="W36" s="48">
        <f t="shared" si="48"/>
        <v>160000</v>
      </c>
      <c r="X36">
        <v>2</v>
      </c>
      <c r="Y36" s="16">
        <f>V36+(V36*'Ingreso Datos '!$D$17)</f>
        <v>80000</v>
      </c>
      <c r="Z36" s="48">
        <f t="shared" si="49"/>
        <v>160000</v>
      </c>
      <c r="AA36">
        <v>2</v>
      </c>
      <c r="AB36" s="16">
        <f>Y36+(Y36*'Ingreso Datos '!$D$17)</f>
        <v>80000</v>
      </c>
      <c r="AC36" s="48">
        <f t="shared" si="50"/>
        <v>160000</v>
      </c>
      <c r="AD36">
        <v>2</v>
      </c>
      <c r="AE36" s="16">
        <f>AB36+(AB36*'Ingreso Datos '!$D$17)</f>
        <v>80000</v>
      </c>
      <c r="AF36" s="48">
        <f t="shared" si="51"/>
        <v>160000</v>
      </c>
      <c r="AG36">
        <v>2</v>
      </c>
      <c r="AH36" s="16">
        <f>AE36+(AE36*'Ingreso Datos '!$D$17)</f>
        <v>80000</v>
      </c>
      <c r="AI36" s="48">
        <f t="shared" si="52"/>
        <v>160000</v>
      </c>
      <c r="AJ36">
        <v>2</v>
      </c>
      <c r="AK36" s="16">
        <f>AH36+(AH36*'Ingreso Datos '!$D$17)</f>
        <v>80000</v>
      </c>
      <c r="AL36" s="48">
        <f t="shared" si="53"/>
        <v>160000</v>
      </c>
      <c r="AM36" s="93">
        <v>2</v>
      </c>
      <c r="AN36" s="16">
        <f>AK36+(AK36*'Ingreso Datos '!$D$17)</f>
        <v>80000</v>
      </c>
      <c r="AO36" s="48">
        <f t="shared" si="54"/>
        <v>160000</v>
      </c>
      <c r="AP36">
        <v>2</v>
      </c>
      <c r="AQ36" s="16">
        <f>AN36+(AN36*'Ingreso Datos '!$D$17)</f>
        <v>80000</v>
      </c>
      <c r="AR36" s="48">
        <f t="shared" si="55"/>
        <v>160000</v>
      </c>
      <c r="AS36">
        <v>2</v>
      </c>
      <c r="AT36" s="16">
        <f>AQ36+(AQ36*'Ingreso Datos '!$D$17)</f>
        <v>80000</v>
      </c>
      <c r="AU36" s="48">
        <f t="shared" si="56"/>
        <v>160000</v>
      </c>
      <c r="AV36">
        <v>2</v>
      </c>
      <c r="AW36" s="16">
        <f>AT36+(AT36*'Ingreso Datos '!$D$17)</f>
        <v>80000</v>
      </c>
      <c r="AX36" s="48">
        <f t="shared" si="57"/>
        <v>160000</v>
      </c>
      <c r="AY36">
        <v>2</v>
      </c>
      <c r="AZ36" s="16">
        <f>AW36+(AW36*'Ingreso Datos '!$D$17)</f>
        <v>80000</v>
      </c>
      <c r="BA36" s="48">
        <f t="shared" si="58"/>
        <v>160000</v>
      </c>
      <c r="BB36">
        <v>2</v>
      </c>
      <c r="BC36" s="16">
        <f>AZ36+(AZ36*'Ingreso Datos '!$D$17)</f>
        <v>80000</v>
      </c>
      <c r="BD36" s="48">
        <f t="shared" si="59"/>
        <v>160000</v>
      </c>
      <c r="BE36">
        <v>2</v>
      </c>
      <c r="BF36" s="16">
        <f>BC36+(BC36*'Ingreso Datos '!$D$17)</f>
        <v>80000</v>
      </c>
      <c r="BG36" s="48">
        <f t="shared" si="60"/>
        <v>160000</v>
      </c>
      <c r="BH36">
        <v>2</v>
      </c>
      <c r="BI36" s="16">
        <f>BF36+(BF36*'Ingreso Datos '!$D$17)</f>
        <v>80000</v>
      </c>
      <c r="BJ36" s="48">
        <f t="shared" si="61"/>
        <v>160000</v>
      </c>
      <c r="BK36">
        <f t="shared" si="62"/>
        <v>2</v>
      </c>
      <c r="BL36" s="16">
        <f>BI36+(BI36*'Ingreso Datos '!$D$17)</f>
        <v>80000</v>
      </c>
      <c r="BM36" s="48">
        <f t="shared" si="63"/>
        <v>160000</v>
      </c>
      <c r="BN36">
        <f t="shared" si="64"/>
        <v>2</v>
      </c>
      <c r="BO36" s="16">
        <f>BL36+(BL36*'Ingreso Datos '!$D$17)</f>
        <v>80000</v>
      </c>
      <c r="BP36" s="48">
        <f t="shared" si="65"/>
        <v>160000</v>
      </c>
      <c r="BQ36">
        <f t="shared" si="66"/>
        <v>2</v>
      </c>
      <c r="BR36" s="16">
        <f>BO36+(BO36*'Ingreso Datos '!$D$17)</f>
        <v>80000</v>
      </c>
      <c r="BS36" s="48">
        <f t="shared" si="67"/>
        <v>160000</v>
      </c>
      <c r="BT36">
        <f t="shared" si="68"/>
        <v>2</v>
      </c>
      <c r="BU36" s="16">
        <f>BR36+(BR36*'Ingreso Datos '!$D$17)</f>
        <v>80000</v>
      </c>
      <c r="BV36" s="48">
        <f t="shared" si="69"/>
        <v>160000</v>
      </c>
      <c r="BW36">
        <f t="shared" si="70"/>
        <v>2</v>
      </c>
      <c r="BX36" s="16">
        <f>BU36+(BU36*'Ingreso Datos '!$D$17)</f>
        <v>80000</v>
      </c>
      <c r="BY36" s="48">
        <f t="shared" si="71"/>
        <v>160000</v>
      </c>
    </row>
    <row r="37" spans="2:77" outlineLevel="1" x14ac:dyDescent="0.25">
      <c r="B37" s="12" t="s">
        <v>9</v>
      </c>
      <c r="C37" s="12">
        <v>1</v>
      </c>
      <c r="D37" s="16">
        <f>'Ingreso Datos '!H17</f>
        <v>90000</v>
      </c>
      <c r="E37" s="48">
        <f t="shared" si="42"/>
        <v>90000</v>
      </c>
      <c r="F37" s="15">
        <v>1</v>
      </c>
      <c r="G37" s="16">
        <f>D37+(D37*'Ingreso Datos '!$D$17)</f>
        <v>90000</v>
      </c>
      <c r="H37" s="48">
        <f t="shared" si="43"/>
        <v>90000</v>
      </c>
      <c r="I37" s="12">
        <v>2</v>
      </c>
      <c r="J37" s="16">
        <f>G37+(G37*'Ingreso Datos '!$D$17)</f>
        <v>90000</v>
      </c>
      <c r="K37" s="48">
        <f t="shared" si="44"/>
        <v>180000</v>
      </c>
      <c r="L37" s="15">
        <v>0</v>
      </c>
      <c r="M37" s="16">
        <f>J37+(J37*'Ingreso Datos '!$D$17)</f>
        <v>90000</v>
      </c>
      <c r="N37" s="48">
        <f t="shared" si="45"/>
        <v>0</v>
      </c>
      <c r="O37" s="13">
        <v>0</v>
      </c>
      <c r="P37" s="16">
        <f>M37+(M37*'Ingreso Datos '!$D$17)</f>
        <v>90000</v>
      </c>
      <c r="Q37" s="48">
        <f t="shared" si="46"/>
        <v>0</v>
      </c>
      <c r="R37">
        <v>0</v>
      </c>
      <c r="S37" s="16">
        <f>P37+(P37*'Ingreso Datos '!$D$17)</f>
        <v>90000</v>
      </c>
      <c r="T37" s="48">
        <f t="shared" si="47"/>
        <v>0</v>
      </c>
      <c r="U37">
        <v>0</v>
      </c>
      <c r="V37" s="16">
        <f>S37+(S37*'Ingreso Datos '!$D$17)</f>
        <v>90000</v>
      </c>
      <c r="W37" s="48">
        <f t="shared" si="48"/>
        <v>0</v>
      </c>
      <c r="X37">
        <v>0</v>
      </c>
      <c r="Y37" s="16">
        <f>V37+(V37*'Ingreso Datos '!$D$17)</f>
        <v>90000</v>
      </c>
      <c r="Z37" s="48">
        <f t="shared" si="49"/>
        <v>0</v>
      </c>
      <c r="AA37">
        <v>0</v>
      </c>
      <c r="AB37" s="16">
        <f>Y37+(Y37*'Ingreso Datos '!$D$17)</f>
        <v>90000</v>
      </c>
      <c r="AC37" s="48">
        <f t="shared" si="50"/>
        <v>0</v>
      </c>
      <c r="AD37">
        <v>0</v>
      </c>
      <c r="AE37" s="16">
        <f>AB37+(AB37*'Ingreso Datos '!$D$17)</f>
        <v>90000</v>
      </c>
      <c r="AF37" s="48">
        <f t="shared" si="51"/>
        <v>0</v>
      </c>
      <c r="AG37">
        <v>0</v>
      </c>
      <c r="AH37" s="16">
        <f>AE37+(AE37*'Ingreso Datos '!$D$17)</f>
        <v>90000</v>
      </c>
      <c r="AI37" s="48">
        <f t="shared" si="52"/>
        <v>0</v>
      </c>
      <c r="AJ37">
        <v>0</v>
      </c>
      <c r="AK37" s="16">
        <f>AH37+(AH37*'Ingreso Datos '!$D$17)</f>
        <v>90000</v>
      </c>
      <c r="AL37" s="48">
        <f t="shared" si="53"/>
        <v>0</v>
      </c>
      <c r="AM37" s="93">
        <v>0</v>
      </c>
      <c r="AN37" s="16">
        <f>AK37+(AK37*'Ingreso Datos '!$D$17)</f>
        <v>90000</v>
      </c>
      <c r="AO37" s="48">
        <f t="shared" si="54"/>
        <v>0</v>
      </c>
      <c r="AP37">
        <v>0</v>
      </c>
      <c r="AQ37" s="16">
        <f>AN37+(AN37*'Ingreso Datos '!$D$17)</f>
        <v>90000</v>
      </c>
      <c r="AR37" s="48">
        <f t="shared" si="55"/>
        <v>0</v>
      </c>
      <c r="AS37">
        <v>0</v>
      </c>
      <c r="AT37" s="16">
        <f>AQ37+(AQ37*'Ingreso Datos '!$D$17)</f>
        <v>90000</v>
      </c>
      <c r="AU37" s="48">
        <f t="shared" si="56"/>
        <v>0</v>
      </c>
      <c r="AV37">
        <v>0</v>
      </c>
      <c r="AW37" s="16">
        <f>AT37+(AT37*'Ingreso Datos '!$D$17)</f>
        <v>90000</v>
      </c>
      <c r="AX37" s="48">
        <f t="shared" si="57"/>
        <v>0</v>
      </c>
      <c r="AY37">
        <v>0</v>
      </c>
      <c r="AZ37" s="16">
        <f>AW37+(AW37*'Ingreso Datos '!$D$17)</f>
        <v>90000</v>
      </c>
      <c r="BA37" s="48">
        <f t="shared" si="58"/>
        <v>0</v>
      </c>
      <c r="BB37">
        <v>0</v>
      </c>
      <c r="BC37" s="16">
        <f>AZ37+(AZ37*'Ingreso Datos '!$D$17)</f>
        <v>90000</v>
      </c>
      <c r="BD37" s="48">
        <f t="shared" si="59"/>
        <v>0</v>
      </c>
      <c r="BE37">
        <v>0</v>
      </c>
      <c r="BF37" s="16">
        <f>BC37+(BC37*'Ingreso Datos '!$D$17)</f>
        <v>90000</v>
      </c>
      <c r="BG37" s="48">
        <f t="shared" si="60"/>
        <v>0</v>
      </c>
      <c r="BH37">
        <v>0</v>
      </c>
      <c r="BI37" s="16">
        <f>BF37+(BF37*'Ingreso Datos '!$D$17)</f>
        <v>90000</v>
      </c>
      <c r="BJ37" s="48">
        <f t="shared" si="61"/>
        <v>0</v>
      </c>
      <c r="BK37">
        <f t="shared" si="62"/>
        <v>0</v>
      </c>
      <c r="BL37" s="16">
        <f>BI37+(BI37*'Ingreso Datos '!$D$17)</f>
        <v>90000</v>
      </c>
      <c r="BM37" s="48">
        <f t="shared" si="63"/>
        <v>0</v>
      </c>
      <c r="BN37">
        <f t="shared" si="64"/>
        <v>0</v>
      </c>
      <c r="BO37" s="16">
        <f>BL37+(BL37*'Ingreso Datos '!$D$17)</f>
        <v>90000</v>
      </c>
      <c r="BP37" s="48">
        <f t="shared" si="65"/>
        <v>0</v>
      </c>
      <c r="BQ37">
        <f t="shared" si="66"/>
        <v>0</v>
      </c>
      <c r="BR37" s="16">
        <f>BO37+(BO37*'Ingreso Datos '!$D$17)</f>
        <v>90000</v>
      </c>
      <c r="BS37" s="48">
        <f t="shared" si="67"/>
        <v>0</v>
      </c>
      <c r="BT37">
        <f t="shared" si="68"/>
        <v>0</v>
      </c>
      <c r="BU37" s="16">
        <f>BR37+(BR37*'Ingreso Datos '!$D$17)</f>
        <v>90000</v>
      </c>
      <c r="BV37" s="48">
        <f t="shared" si="69"/>
        <v>0</v>
      </c>
      <c r="BW37">
        <f t="shared" si="70"/>
        <v>0</v>
      </c>
      <c r="BX37" s="16">
        <f>BU37+(BU37*'Ingreso Datos '!$D$17)</f>
        <v>90000</v>
      </c>
      <c r="BY37" s="48">
        <f t="shared" si="71"/>
        <v>0</v>
      </c>
    </row>
    <row r="38" spans="2:77" outlineLevel="1" x14ac:dyDescent="0.25">
      <c r="B38" s="12" t="s">
        <v>46</v>
      </c>
      <c r="C38" s="12">
        <v>0</v>
      </c>
      <c r="D38" s="16">
        <f>'Ingreso Datos '!H18</f>
        <v>100000</v>
      </c>
      <c r="E38" s="48">
        <f t="shared" si="42"/>
        <v>0</v>
      </c>
      <c r="F38" s="15">
        <v>0</v>
      </c>
      <c r="G38" s="16">
        <f>D38+(D38*'Ingreso Datos '!$D$17)</f>
        <v>100000</v>
      </c>
      <c r="H38" s="48">
        <f t="shared" si="43"/>
        <v>0</v>
      </c>
      <c r="I38" s="12">
        <v>1</v>
      </c>
      <c r="J38" s="16">
        <f>G38+(G38*'Ingreso Datos '!$D$17)</f>
        <v>100000</v>
      </c>
      <c r="K38" s="48">
        <f t="shared" si="44"/>
        <v>100000</v>
      </c>
      <c r="L38" s="15">
        <v>1</v>
      </c>
      <c r="M38" s="16">
        <f>J38+(J38*'Ingreso Datos '!$D$17)</f>
        <v>100000</v>
      </c>
      <c r="N38" s="48">
        <f t="shared" si="45"/>
        <v>100000</v>
      </c>
      <c r="O38" s="13">
        <v>1</v>
      </c>
      <c r="P38" s="16">
        <f>M38+(M38*'Ingreso Datos '!$D$17)</f>
        <v>100000</v>
      </c>
      <c r="Q38" s="48">
        <f t="shared" si="46"/>
        <v>100000</v>
      </c>
      <c r="R38">
        <v>1</v>
      </c>
      <c r="S38" s="16">
        <f>P38+(P38*'Ingreso Datos '!$D$17)</f>
        <v>100000</v>
      </c>
      <c r="T38" s="48">
        <f t="shared" si="47"/>
        <v>100000</v>
      </c>
      <c r="U38">
        <v>2</v>
      </c>
      <c r="V38" s="16">
        <f>S38+(S38*'Ingreso Datos '!$D$17)</f>
        <v>100000</v>
      </c>
      <c r="W38" s="48">
        <f t="shared" si="48"/>
        <v>200000</v>
      </c>
      <c r="X38">
        <v>2</v>
      </c>
      <c r="Y38" s="16">
        <f>V38+(V38*'Ingreso Datos '!$D$17)</f>
        <v>100000</v>
      </c>
      <c r="Z38" s="48">
        <f t="shared" si="49"/>
        <v>200000</v>
      </c>
      <c r="AA38">
        <v>2</v>
      </c>
      <c r="AB38" s="16">
        <f>Y38+(Y38*'Ingreso Datos '!$D$17)</f>
        <v>100000</v>
      </c>
      <c r="AC38" s="48">
        <f t="shared" si="50"/>
        <v>200000</v>
      </c>
      <c r="AD38">
        <v>2</v>
      </c>
      <c r="AE38" s="16">
        <f>AB38+(AB38*'Ingreso Datos '!$D$17)</f>
        <v>100000</v>
      </c>
      <c r="AF38" s="48">
        <f t="shared" si="51"/>
        <v>200000</v>
      </c>
      <c r="AG38">
        <v>2</v>
      </c>
      <c r="AH38" s="16">
        <f>AE38+(AE38*'Ingreso Datos '!$D$17)</f>
        <v>100000</v>
      </c>
      <c r="AI38" s="48">
        <f t="shared" si="52"/>
        <v>200000</v>
      </c>
      <c r="AJ38">
        <v>2</v>
      </c>
      <c r="AK38" s="16">
        <f>AH38+(AH38*'Ingreso Datos '!$D$17)</f>
        <v>100000</v>
      </c>
      <c r="AL38" s="48">
        <f t="shared" si="53"/>
        <v>200000</v>
      </c>
      <c r="AM38" s="93">
        <v>2</v>
      </c>
      <c r="AN38" s="16">
        <f>AK38+(AK38*'Ingreso Datos '!$D$17)</f>
        <v>100000</v>
      </c>
      <c r="AO38" s="48">
        <f t="shared" si="54"/>
        <v>200000</v>
      </c>
      <c r="AP38">
        <v>2</v>
      </c>
      <c r="AQ38" s="16">
        <f>AN38+(AN38*'Ingreso Datos '!$D$17)</f>
        <v>100000</v>
      </c>
      <c r="AR38" s="48">
        <f t="shared" si="55"/>
        <v>200000</v>
      </c>
      <c r="AS38">
        <v>2</v>
      </c>
      <c r="AT38" s="16">
        <f>AQ38+(AQ38*'Ingreso Datos '!$D$17)</f>
        <v>100000</v>
      </c>
      <c r="AU38" s="48">
        <f t="shared" si="56"/>
        <v>200000</v>
      </c>
      <c r="AV38">
        <v>2</v>
      </c>
      <c r="AW38" s="16">
        <f>AT38+(AT38*'Ingreso Datos '!$D$17)</f>
        <v>100000</v>
      </c>
      <c r="AX38" s="48">
        <f t="shared" si="57"/>
        <v>200000</v>
      </c>
      <c r="AY38">
        <v>2</v>
      </c>
      <c r="AZ38" s="16">
        <f>AW38+(AW38*'Ingreso Datos '!$D$17)</f>
        <v>100000</v>
      </c>
      <c r="BA38" s="48">
        <f t="shared" si="58"/>
        <v>200000</v>
      </c>
      <c r="BB38">
        <v>2</v>
      </c>
      <c r="BC38" s="16">
        <f>AZ38+(AZ38*'Ingreso Datos '!$D$17)</f>
        <v>100000</v>
      </c>
      <c r="BD38" s="48">
        <f t="shared" si="59"/>
        <v>200000</v>
      </c>
      <c r="BE38">
        <v>2</v>
      </c>
      <c r="BF38" s="16">
        <f>BC38+(BC38*'Ingreso Datos '!$D$17)</f>
        <v>100000</v>
      </c>
      <c r="BG38" s="48">
        <f t="shared" si="60"/>
        <v>200000</v>
      </c>
      <c r="BH38">
        <v>2</v>
      </c>
      <c r="BI38" s="16">
        <f>BF38+(BF38*'Ingreso Datos '!$D$17)</f>
        <v>100000</v>
      </c>
      <c r="BJ38" s="48">
        <f t="shared" si="61"/>
        <v>200000</v>
      </c>
      <c r="BK38">
        <f t="shared" si="62"/>
        <v>2</v>
      </c>
      <c r="BL38" s="16">
        <f>BI38+(BI38*'Ingreso Datos '!$D$17)</f>
        <v>100000</v>
      </c>
      <c r="BM38" s="48">
        <f t="shared" si="63"/>
        <v>200000</v>
      </c>
      <c r="BN38">
        <f t="shared" si="64"/>
        <v>2</v>
      </c>
      <c r="BO38" s="16">
        <f>BL38+(BL38*'Ingreso Datos '!$D$17)</f>
        <v>100000</v>
      </c>
      <c r="BP38" s="48">
        <f t="shared" si="65"/>
        <v>200000</v>
      </c>
      <c r="BQ38">
        <f t="shared" si="66"/>
        <v>2</v>
      </c>
      <c r="BR38" s="16">
        <f>BO38+(BO38*'Ingreso Datos '!$D$17)</f>
        <v>100000</v>
      </c>
      <c r="BS38" s="48">
        <f t="shared" si="67"/>
        <v>200000</v>
      </c>
      <c r="BT38">
        <f t="shared" si="68"/>
        <v>2</v>
      </c>
      <c r="BU38" s="16">
        <f>BR38+(BR38*'Ingreso Datos '!$D$17)</f>
        <v>100000</v>
      </c>
      <c r="BV38" s="48">
        <f t="shared" si="69"/>
        <v>200000</v>
      </c>
      <c r="BW38">
        <f t="shared" si="70"/>
        <v>2</v>
      </c>
      <c r="BX38" s="16">
        <f>BU38+(BU38*'Ingreso Datos '!$D$17)</f>
        <v>100000</v>
      </c>
      <c r="BY38" s="48">
        <f t="shared" si="71"/>
        <v>200000</v>
      </c>
    </row>
    <row r="39" spans="2:77" outlineLevel="1" x14ac:dyDescent="0.25">
      <c r="B39" s="12" t="s">
        <v>10</v>
      </c>
      <c r="C39" s="12">
        <v>0</v>
      </c>
      <c r="D39" s="16">
        <f>'Ingreso Datos '!H19</f>
        <v>85000</v>
      </c>
      <c r="E39" s="48">
        <f t="shared" si="42"/>
        <v>0</v>
      </c>
      <c r="F39" s="15">
        <v>0</v>
      </c>
      <c r="G39" s="16">
        <f>D39+(D39*'Ingreso Datos '!$D$17)</f>
        <v>85000</v>
      </c>
      <c r="H39" s="48">
        <f t="shared" si="43"/>
        <v>0</v>
      </c>
      <c r="I39" s="12">
        <v>0</v>
      </c>
      <c r="J39" s="16">
        <f>G39+(G39*'Ingreso Datos '!$D$17)</f>
        <v>85000</v>
      </c>
      <c r="K39" s="48">
        <f t="shared" si="44"/>
        <v>0</v>
      </c>
      <c r="L39" s="15">
        <v>8</v>
      </c>
      <c r="M39" s="16">
        <f>J39+(J39*'Ingreso Datos '!$D$17)</f>
        <v>85000</v>
      </c>
      <c r="N39" s="48">
        <f t="shared" si="45"/>
        <v>680000</v>
      </c>
      <c r="O39" s="13">
        <v>8</v>
      </c>
      <c r="P39" s="16">
        <f>M39+(M39*'Ingreso Datos '!$D$17)</f>
        <v>85000</v>
      </c>
      <c r="Q39" s="48">
        <f t="shared" si="46"/>
        <v>680000</v>
      </c>
      <c r="R39">
        <v>8</v>
      </c>
      <c r="S39" s="16">
        <f>P39+(P39*'Ingreso Datos '!$D$17)</f>
        <v>85000</v>
      </c>
      <c r="T39" s="48">
        <f t="shared" si="47"/>
        <v>680000</v>
      </c>
      <c r="U39">
        <v>8</v>
      </c>
      <c r="V39" s="16">
        <f>S39+(S39*'Ingreso Datos '!$D$17)</f>
        <v>85000</v>
      </c>
      <c r="W39" s="48">
        <f t="shared" si="48"/>
        <v>680000</v>
      </c>
      <c r="X39">
        <v>8</v>
      </c>
      <c r="Y39" s="16">
        <f>V39+(V39*'Ingreso Datos '!$D$17)</f>
        <v>85000</v>
      </c>
      <c r="Z39" s="48">
        <f t="shared" si="49"/>
        <v>680000</v>
      </c>
      <c r="AA39">
        <v>8</v>
      </c>
      <c r="AB39" s="16">
        <f>Y39+(Y39*'Ingreso Datos '!$D$17)</f>
        <v>85000</v>
      </c>
      <c r="AC39" s="48">
        <f t="shared" si="50"/>
        <v>680000</v>
      </c>
      <c r="AD39">
        <v>8</v>
      </c>
      <c r="AE39" s="16">
        <f>AB39+(AB39*'Ingreso Datos '!$D$17)</f>
        <v>85000</v>
      </c>
      <c r="AF39" s="48">
        <f t="shared" si="51"/>
        <v>680000</v>
      </c>
      <c r="AG39">
        <v>8</v>
      </c>
      <c r="AH39" s="16">
        <f>AE39+(AE39*'Ingreso Datos '!$D$17)</f>
        <v>85000</v>
      </c>
      <c r="AI39" s="48">
        <f t="shared" si="52"/>
        <v>680000</v>
      </c>
      <c r="AJ39">
        <v>8</v>
      </c>
      <c r="AK39" s="16">
        <f>AH39+(AH39*'Ingreso Datos '!$D$17)</f>
        <v>85000</v>
      </c>
      <c r="AL39" s="48">
        <f t="shared" si="53"/>
        <v>680000</v>
      </c>
      <c r="AM39" s="93">
        <v>8</v>
      </c>
      <c r="AN39" s="16">
        <f>AK39+(AK39*'Ingreso Datos '!$D$17)</f>
        <v>85000</v>
      </c>
      <c r="AO39" s="48">
        <f t="shared" si="54"/>
        <v>680000</v>
      </c>
      <c r="AP39">
        <v>8</v>
      </c>
      <c r="AQ39" s="16">
        <f>AN39+(AN39*'Ingreso Datos '!$D$17)</f>
        <v>85000</v>
      </c>
      <c r="AR39" s="48">
        <f t="shared" si="55"/>
        <v>680000</v>
      </c>
      <c r="AS39">
        <v>8</v>
      </c>
      <c r="AT39" s="16">
        <f>AQ39+(AQ39*'Ingreso Datos '!$D$17)</f>
        <v>85000</v>
      </c>
      <c r="AU39" s="48">
        <f t="shared" si="56"/>
        <v>680000</v>
      </c>
      <c r="AV39">
        <v>8</v>
      </c>
      <c r="AW39" s="16">
        <f>AT39+(AT39*'Ingreso Datos '!$D$17)</f>
        <v>85000</v>
      </c>
      <c r="AX39" s="48">
        <f t="shared" si="57"/>
        <v>680000</v>
      </c>
      <c r="AY39">
        <v>8</v>
      </c>
      <c r="AZ39" s="16">
        <f>AW39+(AW39*'Ingreso Datos '!$D$17)</f>
        <v>85000</v>
      </c>
      <c r="BA39" s="48">
        <f t="shared" si="58"/>
        <v>680000</v>
      </c>
      <c r="BB39">
        <v>8</v>
      </c>
      <c r="BC39" s="16">
        <f>AZ39+(AZ39*'Ingreso Datos '!$D$17)</f>
        <v>85000</v>
      </c>
      <c r="BD39" s="48">
        <f t="shared" si="59"/>
        <v>680000</v>
      </c>
      <c r="BE39">
        <v>8</v>
      </c>
      <c r="BF39" s="16">
        <f>BC39+(BC39*'Ingreso Datos '!$D$17)</f>
        <v>85000</v>
      </c>
      <c r="BG39" s="48">
        <f t="shared" si="60"/>
        <v>680000</v>
      </c>
      <c r="BH39">
        <v>8</v>
      </c>
      <c r="BI39" s="16">
        <f>BF39+(BF39*'Ingreso Datos '!$D$17)</f>
        <v>85000</v>
      </c>
      <c r="BJ39" s="48">
        <f t="shared" si="61"/>
        <v>680000</v>
      </c>
      <c r="BK39">
        <f t="shared" si="62"/>
        <v>8</v>
      </c>
      <c r="BL39" s="16">
        <f>BI39+(BI39*'Ingreso Datos '!$D$17)</f>
        <v>85000</v>
      </c>
      <c r="BM39" s="48">
        <f t="shared" si="63"/>
        <v>680000</v>
      </c>
      <c r="BN39">
        <f t="shared" si="64"/>
        <v>8</v>
      </c>
      <c r="BO39" s="16">
        <f>BL39+(BL39*'Ingreso Datos '!$D$17)</f>
        <v>85000</v>
      </c>
      <c r="BP39" s="48">
        <f t="shared" si="65"/>
        <v>680000</v>
      </c>
      <c r="BQ39">
        <f t="shared" si="66"/>
        <v>8</v>
      </c>
      <c r="BR39" s="16">
        <f>BO39+(BO39*'Ingreso Datos '!$D$17)</f>
        <v>85000</v>
      </c>
      <c r="BS39" s="48">
        <f t="shared" si="67"/>
        <v>680000</v>
      </c>
      <c r="BT39">
        <f t="shared" si="68"/>
        <v>8</v>
      </c>
      <c r="BU39" s="16">
        <f>BR39+(BR39*'Ingreso Datos '!$D$17)</f>
        <v>85000</v>
      </c>
      <c r="BV39" s="48">
        <f t="shared" si="69"/>
        <v>680000</v>
      </c>
      <c r="BW39">
        <f t="shared" si="70"/>
        <v>8</v>
      </c>
      <c r="BX39" s="16">
        <f>BU39+(BU39*'Ingreso Datos '!$D$17)</f>
        <v>85000</v>
      </c>
      <c r="BY39" s="48">
        <f t="shared" si="71"/>
        <v>680000</v>
      </c>
    </row>
    <row r="40" spans="2:77" outlineLevel="1" x14ac:dyDescent="0.25">
      <c r="B40" s="12" t="s">
        <v>39</v>
      </c>
      <c r="C40" s="12">
        <v>20</v>
      </c>
      <c r="D40" s="16">
        <f>'Ingreso Datos '!H20</f>
        <v>15000</v>
      </c>
      <c r="E40" s="48">
        <f t="shared" si="42"/>
        <v>300000</v>
      </c>
      <c r="F40" s="15">
        <v>20</v>
      </c>
      <c r="G40" s="16">
        <f>D40+(D40*'Ingreso Datos '!$D$17)</f>
        <v>15000</v>
      </c>
      <c r="H40" s="48">
        <f t="shared" si="43"/>
        <v>300000</v>
      </c>
      <c r="I40" s="12">
        <v>0</v>
      </c>
      <c r="J40" s="16">
        <f>G40+(G40*'Ingreso Datos '!$D$17)</f>
        <v>15000</v>
      </c>
      <c r="K40" s="48">
        <f t="shared" si="44"/>
        <v>0</v>
      </c>
      <c r="L40" s="15">
        <v>0</v>
      </c>
      <c r="M40" s="16">
        <f>J40+(J40*'Ingreso Datos '!$D$17)</f>
        <v>15000</v>
      </c>
      <c r="N40" s="48">
        <f t="shared" si="45"/>
        <v>0</v>
      </c>
      <c r="O40" s="13">
        <v>0</v>
      </c>
      <c r="P40" s="16">
        <f>M40+(M40*'Ingreso Datos '!$D$17)</f>
        <v>15000</v>
      </c>
      <c r="Q40" s="48">
        <f t="shared" si="46"/>
        <v>0</v>
      </c>
      <c r="R40">
        <v>0</v>
      </c>
      <c r="S40" s="16">
        <f>P40+(P40*'Ingreso Datos '!$D$17)</f>
        <v>15000</v>
      </c>
      <c r="T40" s="48">
        <f t="shared" si="47"/>
        <v>0</v>
      </c>
      <c r="U40">
        <v>0</v>
      </c>
      <c r="V40" s="16">
        <f>S40+(S40*'Ingreso Datos '!$D$17)</f>
        <v>15000</v>
      </c>
      <c r="W40" s="48">
        <f t="shared" si="48"/>
        <v>0</v>
      </c>
      <c r="X40">
        <v>0</v>
      </c>
      <c r="Y40" s="16">
        <f>V40+(V40*'Ingreso Datos '!$D$17)</f>
        <v>15000</v>
      </c>
      <c r="Z40" s="48">
        <f t="shared" si="49"/>
        <v>0</v>
      </c>
      <c r="AA40">
        <v>0</v>
      </c>
      <c r="AB40" s="16">
        <f>Y40+(Y40*'Ingreso Datos '!$D$17)</f>
        <v>15000</v>
      </c>
      <c r="AC40" s="48">
        <f t="shared" si="50"/>
        <v>0</v>
      </c>
      <c r="AD40">
        <v>0</v>
      </c>
      <c r="AE40" s="16">
        <f>AB40+(AB40*'Ingreso Datos '!$D$17)</f>
        <v>15000</v>
      </c>
      <c r="AF40" s="48">
        <f t="shared" si="51"/>
        <v>0</v>
      </c>
      <c r="AG40">
        <v>0</v>
      </c>
      <c r="AH40" s="16">
        <f>AE40+(AE40*'Ingreso Datos '!$D$17)</f>
        <v>15000</v>
      </c>
      <c r="AI40" s="48">
        <f t="shared" si="52"/>
        <v>0</v>
      </c>
      <c r="AJ40">
        <v>0</v>
      </c>
      <c r="AK40" s="16">
        <f>AH40+(AH40*'Ingreso Datos '!$D$17)</f>
        <v>15000</v>
      </c>
      <c r="AL40" s="48">
        <f t="shared" si="53"/>
        <v>0</v>
      </c>
      <c r="AM40" s="93">
        <v>0</v>
      </c>
      <c r="AN40" s="16">
        <f>AK40+(AK40*'Ingreso Datos '!$D$17)</f>
        <v>15000</v>
      </c>
      <c r="AO40" s="48">
        <f t="shared" si="54"/>
        <v>0</v>
      </c>
      <c r="AP40">
        <v>0</v>
      </c>
      <c r="AQ40" s="16">
        <f>AN40+(AN40*'Ingreso Datos '!$D$17)</f>
        <v>15000</v>
      </c>
      <c r="AR40" s="48">
        <f t="shared" si="55"/>
        <v>0</v>
      </c>
      <c r="AS40">
        <v>0</v>
      </c>
      <c r="AT40" s="16">
        <f>AQ40+(AQ40*'Ingreso Datos '!$D$17)</f>
        <v>15000</v>
      </c>
      <c r="AU40" s="48">
        <f t="shared" si="56"/>
        <v>0</v>
      </c>
      <c r="AV40">
        <v>0</v>
      </c>
      <c r="AW40" s="16">
        <f>AT40+(AT40*'Ingreso Datos '!$D$17)</f>
        <v>15000</v>
      </c>
      <c r="AX40" s="48">
        <f t="shared" si="57"/>
        <v>0</v>
      </c>
      <c r="AY40">
        <v>0</v>
      </c>
      <c r="AZ40" s="16">
        <f>AW40+(AW40*'Ingreso Datos '!$D$17)</f>
        <v>15000</v>
      </c>
      <c r="BA40" s="48">
        <f t="shared" si="58"/>
        <v>0</v>
      </c>
      <c r="BB40">
        <v>0</v>
      </c>
      <c r="BC40" s="16">
        <f>AZ40+(AZ40*'Ingreso Datos '!$D$17)</f>
        <v>15000</v>
      </c>
      <c r="BD40" s="48">
        <f t="shared" si="59"/>
        <v>0</v>
      </c>
      <c r="BE40">
        <v>0</v>
      </c>
      <c r="BF40" s="16">
        <f>BC40+(BC40*'Ingreso Datos '!$D$17)</f>
        <v>15000</v>
      </c>
      <c r="BG40" s="48">
        <f t="shared" si="60"/>
        <v>0</v>
      </c>
      <c r="BH40">
        <v>0</v>
      </c>
      <c r="BI40" s="16">
        <f>BF40+(BF40*'Ingreso Datos '!$D$17)</f>
        <v>15000</v>
      </c>
      <c r="BJ40" s="48">
        <f t="shared" si="61"/>
        <v>0</v>
      </c>
      <c r="BK40">
        <f t="shared" si="62"/>
        <v>0</v>
      </c>
      <c r="BL40" s="16">
        <f>BI40+(BI40*'Ingreso Datos '!$D$17)</f>
        <v>15000</v>
      </c>
      <c r="BM40" s="48">
        <f t="shared" si="63"/>
        <v>0</v>
      </c>
      <c r="BN40">
        <f t="shared" si="64"/>
        <v>0</v>
      </c>
      <c r="BO40" s="16">
        <f>BL40+(BL40*'Ingreso Datos '!$D$17)</f>
        <v>15000</v>
      </c>
      <c r="BP40" s="48">
        <f t="shared" si="65"/>
        <v>0</v>
      </c>
      <c r="BQ40">
        <f t="shared" si="66"/>
        <v>0</v>
      </c>
      <c r="BR40" s="16">
        <f>BO40+(BO40*'Ingreso Datos '!$D$17)</f>
        <v>15000</v>
      </c>
      <c r="BS40" s="48">
        <f t="shared" si="67"/>
        <v>0</v>
      </c>
      <c r="BT40">
        <f t="shared" si="68"/>
        <v>0</v>
      </c>
      <c r="BU40" s="16">
        <f>BR40+(BR40*'Ingreso Datos '!$D$17)</f>
        <v>15000</v>
      </c>
      <c r="BV40" s="48">
        <f t="shared" si="69"/>
        <v>0</v>
      </c>
      <c r="BW40">
        <f t="shared" si="70"/>
        <v>0</v>
      </c>
      <c r="BX40" s="16">
        <f>BU40+(BU40*'Ingreso Datos '!$D$17)</f>
        <v>15000</v>
      </c>
      <c r="BY40" s="48">
        <f t="shared" si="71"/>
        <v>0</v>
      </c>
    </row>
    <row r="41" spans="2:77" outlineLevel="1" x14ac:dyDescent="0.25">
      <c r="B41" s="12" t="s">
        <v>14</v>
      </c>
      <c r="C41" s="12">
        <v>2</v>
      </c>
      <c r="D41" s="16">
        <f>'Ingreso Datos '!H21</f>
        <v>25000</v>
      </c>
      <c r="E41" s="48">
        <f t="shared" si="42"/>
        <v>50000</v>
      </c>
      <c r="F41" s="15">
        <v>2</v>
      </c>
      <c r="G41" s="16">
        <f>D41+(D41*'Ingreso Datos '!$D$17)</f>
        <v>25000</v>
      </c>
      <c r="H41" s="48">
        <f t="shared" si="43"/>
        <v>50000</v>
      </c>
      <c r="I41" s="12">
        <v>2</v>
      </c>
      <c r="J41" s="16">
        <f>G41+(G41*'Ingreso Datos '!$D$17)</f>
        <v>25000</v>
      </c>
      <c r="K41" s="48">
        <f t="shared" si="44"/>
        <v>50000</v>
      </c>
      <c r="L41" s="15">
        <v>0</v>
      </c>
      <c r="M41" s="16">
        <f>J41+(J41*'Ingreso Datos '!$D$17)</f>
        <v>25000</v>
      </c>
      <c r="N41" s="48">
        <f t="shared" si="45"/>
        <v>0</v>
      </c>
      <c r="O41" s="13">
        <v>0</v>
      </c>
      <c r="P41" s="16">
        <f>M41+(M41*'Ingreso Datos '!$D$17)</f>
        <v>25000</v>
      </c>
      <c r="Q41" s="48">
        <f t="shared" si="46"/>
        <v>0</v>
      </c>
      <c r="R41">
        <v>0</v>
      </c>
      <c r="S41" s="16">
        <f>P41+(P41*'Ingreso Datos '!$D$17)</f>
        <v>25000</v>
      </c>
      <c r="T41" s="48">
        <f t="shared" si="47"/>
        <v>0</v>
      </c>
      <c r="U41">
        <v>0</v>
      </c>
      <c r="V41" s="16">
        <f>S41+(S41*'Ingreso Datos '!$D$17)</f>
        <v>25000</v>
      </c>
      <c r="W41" s="48">
        <f t="shared" si="48"/>
        <v>0</v>
      </c>
      <c r="X41">
        <v>0</v>
      </c>
      <c r="Y41" s="16">
        <f>V41+(V41*'Ingreso Datos '!$D$17)</f>
        <v>25000</v>
      </c>
      <c r="Z41" s="48">
        <f t="shared" si="49"/>
        <v>0</v>
      </c>
      <c r="AA41">
        <v>0</v>
      </c>
      <c r="AB41" s="16">
        <f>Y41+(Y41*'Ingreso Datos '!$D$17)</f>
        <v>25000</v>
      </c>
      <c r="AC41" s="48">
        <f t="shared" si="50"/>
        <v>0</v>
      </c>
      <c r="AD41">
        <v>0</v>
      </c>
      <c r="AE41" s="16">
        <f>AB41+(AB41*'Ingreso Datos '!$D$17)</f>
        <v>25000</v>
      </c>
      <c r="AF41" s="48">
        <f t="shared" si="51"/>
        <v>0</v>
      </c>
      <c r="AG41">
        <v>0</v>
      </c>
      <c r="AH41" s="16">
        <f>AE41+(AE41*'Ingreso Datos '!$D$17)</f>
        <v>25000</v>
      </c>
      <c r="AI41" s="48">
        <f t="shared" si="52"/>
        <v>0</v>
      </c>
      <c r="AJ41">
        <v>0</v>
      </c>
      <c r="AK41" s="16">
        <f>AH41+(AH41*'Ingreso Datos '!$D$17)</f>
        <v>25000</v>
      </c>
      <c r="AL41" s="48">
        <f t="shared" si="53"/>
        <v>0</v>
      </c>
      <c r="AM41" s="93">
        <v>0</v>
      </c>
      <c r="AN41" s="16">
        <f>AK41+(AK41*'Ingreso Datos '!$D$17)</f>
        <v>25000</v>
      </c>
      <c r="AO41" s="48">
        <f t="shared" si="54"/>
        <v>0</v>
      </c>
      <c r="AP41">
        <v>0</v>
      </c>
      <c r="AQ41" s="16">
        <f>AN41+(AN41*'Ingreso Datos '!$D$17)</f>
        <v>25000</v>
      </c>
      <c r="AR41" s="48">
        <f t="shared" si="55"/>
        <v>0</v>
      </c>
      <c r="AS41">
        <v>0</v>
      </c>
      <c r="AT41" s="16">
        <f>AQ41+(AQ41*'Ingreso Datos '!$D$17)</f>
        <v>25000</v>
      </c>
      <c r="AU41" s="48">
        <f t="shared" si="56"/>
        <v>0</v>
      </c>
      <c r="AV41">
        <v>0</v>
      </c>
      <c r="AW41" s="16">
        <f>AT41+(AT41*'Ingreso Datos '!$D$17)</f>
        <v>25000</v>
      </c>
      <c r="AX41" s="48">
        <f t="shared" si="57"/>
        <v>0</v>
      </c>
      <c r="AY41">
        <v>0</v>
      </c>
      <c r="AZ41" s="16">
        <f>AW41+(AW41*'Ingreso Datos '!$D$17)</f>
        <v>25000</v>
      </c>
      <c r="BA41" s="48">
        <f t="shared" si="58"/>
        <v>0</v>
      </c>
      <c r="BB41">
        <v>0</v>
      </c>
      <c r="BC41" s="16">
        <f>AZ41+(AZ41*'Ingreso Datos '!$D$17)</f>
        <v>25000</v>
      </c>
      <c r="BD41" s="48">
        <f t="shared" si="59"/>
        <v>0</v>
      </c>
      <c r="BE41">
        <v>0</v>
      </c>
      <c r="BF41" s="16">
        <f>BC41+(BC41*'Ingreso Datos '!$D$17)</f>
        <v>25000</v>
      </c>
      <c r="BG41" s="48">
        <f t="shared" si="60"/>
        <v>0</v>
      </c>
      <c r="BH41">
        <v>0</v>
      </c>
      <c r="BI41" s="16">
        <f>BF41+(BF41*'Ingreso Datos '!$D$17)</f>
        <v>25000</v>
      </c>
      <c r="BJ41" s="48">
        <f t="shared" si="61"/>
        <v>0</v>
      </c>
      <c r="BK41">
        <f t="shared" si="62"/>
        <v>0</v>
      </c>
      <c r="BL41" s="16">
        <f>BI41+(BI41*'Ingreso Datos '!$D$17)</f>
        <v>25000</v>
      </c>
      <c r="BM41" s="48">
        <f t="shared" si="63"/>
        <v>0</v>
      </c>
      <c r="BN41">
        <f t="shared" si="64"/>
        <v>0</v>
      </c>
      <c r="BO41" s="16">
        <f>BL41+(BL41*'Ingreso Datos '!$D$17)</f>
        <v>25000</v>
      </c>
      <c r="BP41" s="48">
        <f t="shared" si="65"/>
        <v>0</v>
      </c>
      <c r="BQ41">
        <f t="shared" si="66"/>
        <v>0</v>
      </c>
      <c r="BR41" s="16">
        <f>BO41+(BO41*'Ingreso Datos '!$D$17)</f>
        <v>25000</v>
      </c>
      <c r="BS41" s="48">
        <f t="shared" si="67"/>
        <v>0</v>
      </c>
      <c r="BT41">
        <f t="shared" si="68"/>
        <v>0</v>
      </c>
      <c r="BU41" s="16">
        <f>BR41+(BR41*'Ingreso Datos '!$D$17)</f>
        <v>25000</v>
      </c>
      <c r="BV41" s="48">
        <f t="shared" si="69"/>
        <v>0</v>
      </c>
      <c r="BW41">
        <f t="shared" si="70"/>
        <v>0</v>
      </c>
      <c r="BX41" s="16">
        <f>BU41+(BU41*'Ingreso Datos '!$D$17)</f>
        <v>25000</v>
      </c>
      <c r="BY41" s="48">
        <f t="shared" si="71"/>
        <v>0</v>
      </c>
    </row>
    <row r="42" spans="2:77" outlineLevel="1" x14ac:dyDescent="0.25">
      <c r="B42" s="12" t="s">
        <v>13</v>
      </c>
      <c r="C42" s="12">
        <v>2</v>
      </c>
      <c r="D42" s="16">
        <f>'Ingreso Datos '!H22</f>
        <v>30000</v>
      </c>
      <c r="E42" s="48">
        <f t="shared" si="42"/>
        <v>60000</v>
      </c>
      <c r="F42" s="15">
        <v>2</v>
      </c>
      <c r="G42" s="16">
        <f>D42+(D42*'Ingreso Datos '!$D$17)</f>
        <v>30000</v>
      </c>
      <c r="H42" s="48">
        <f t="shared" si="43"/>
        <v>60000</v>
      </c>
      <c r="I42" s="12">
        <v>2</v>
      </c>
      <c r="J42" s="16">
        <f>G42+(G42*'Ingreso Datos '!$D$17)</f>
        <v>30000</v>
      </c>
      <c r="K42" s="48">
        <f t="shared" si="44"/>
        <v>60000</v>
      </c>
      <c r="L42" s="15">
        <v>0</v>
      </c>
      <c r="M42" s="16">
        <f>J42+(J42*'Ingreso Datos '!$D$17)</f>
        <v>30000</v>
      </c>
      <c r="N42" s="48">
        <f t="shared" si="45"/>
        <v>0</v>
      </c>
      <c r="O42" s="13">
        <v>2</v>
      </c>
      <c r="P42" s="16">
        <f>M42+(M42*'Ingreso Datos '!$D$17)</f>
        <v>30000</v>
      </c>
      <c r="Q42" s="48">
        <f t="shared" si="46"/>
        <v>60000</v>
      </c>
      <c r="R42">
        <v>0</v>
      </c>
      <c r="S42" s="16">
        <f>P42+(P42*'Ingreso Datos '!$D$17)</f>
        <v>30000</v>
      </c>
      <c r="T42" s="48">
        <f t="shared" si="47"/>
        <v>0</v>
      </c>
      <c r="U42">
        <v>2</v>
      </c>
      <c r="V42" s="16">
        <f>S42+(S42*'Ingreso Datos '!$D$17)</f>
        <v>30000</v>
      </c>
      <c r="W42" s="48">
        <f t="shared" si="48"/>
        <v>60000</v>
      </c>
      <c r="X42">
        <v>0</v>
      </c>
      <c r="Y42" s="16">
        <f>V42+(V42*'Ingreso Datos '!$D$17)</f>
        <v>30000</v>
      </c>
      <c r="Z42" s="48">
        <f t="shared" si="49"/>
        <v>0</v>
      </c>
      <c r="AA42">
        <v>2</v>
      </c>
      <c r="AB42" s="16">
        <f>Y42+(Y42*'Ingreso Datos '!$D$17)</f>
        <v>30000</v>
      </c>
      <c r="AC42" s="48">
        <f t="shared" si="50"/>
        <v>60000</v>
      </c>
      <c r="AD42">
        <v>0</v>
      </c>
      <c r="AE42" s="16">
        <f>AB42+(AB42*'Ingreso Datos '!$D$17)</f>
        <v>30000</v>
      </c>
      <c r="AF42" s="48">
        <f t="shared" si="51"/>
        <v>0</v>
      </c>
      <c r="AG42">
        <v>2</v>
      </c>
      <c r="AH42" s="16">
        <f>AE42+(AE42*'Ingreso Datos '!$D$17)</f>
        <v>30000</v>
      </c>
      <c r="AI42" s="48">
        <f t="shared" si="52"/>
        <v>60000</v>
      </c>
      <c r="AJ42">
        <v>0</v>
      </c>
      <c r="AK42" s="16">
        <f>AH42+(AH42*'Ingreso Datos '!$D$17)</f>
        <v>30000</v>
      </c>
      <c r="AL42" s="48">
        <f t="shared" si="53"/>
        <v>0</v>
      </c>
      <c r="AM42" s="93">
        <v>2</v>
      </c>
      <c r="AN42" s="16">
        <f>AK42+(AK42*'Ingreso Datos '!$D$17)</f>
        <v>30000</v>
      </c>
      <c r="AO42" s="48">
        <f t="shared" si="54"/>
        <v>60000</v>
      </c>
      <c r="AP42">
        <v>0</v>
      </c>
      <c r="AQ42" s="16">
        <f>AN42+(AN42*'Ingreso Datos '!$D$17)</f>
        <v>30000</v>
      </c>
      <c r="AR42" s="48">
        <f t="shared" si="55"/>
        <v>0</v>
      </c>
      <c r="AS42">
        <v>2</v>
      </c>
      <c r="AT42" s="16">
        <f>AQ42+(AQ42*'Ingreso Datos '!$D$17)</f>
        <v>30000</v>
      </c>
      <c r="AU42" s="48">
        <f t="shared" si="56"/>
        <v>60000</v>
      </c>
      <c r="AV42">
        <v>0</v>
      </c>
      <c r="AW42" s="16">
        <f>AT42+(AT42*'Ingreso Datos '!$D$17)</f>
        <v>30000</v>
      </c>
      <c r="AX42" s="48">
        <f t="shared" si="57"/>
        <v>0</v>
      </c>
      <c r="AY42">
        <v>2</v>
      </c>
      <c r="AZ42" s="16">
        <f>AW42+(AW42*'Ingreso Datos '!$D$17)</f>
        <v>30000</v>
      </c>
      <c r="BA42" s="48">
        <f t="shared" si="58"/>
        <v>60000</v>
      </c>
      <c r="BB42">
        <v>0</v>
      </c>
      <c r="BC42" s="16">
        <f>AZ42+(AZ42*'Ingreso Datos '!$D$17)</f>
        <v>30000</v>
      </c>
      <c r="BD42" s="48">
        <f t="shared" si="59"/>
        <v>0</v>
      </c>
      <c r="BE42">
        <v>2</v>
      </c>
      <c r="BF42" s="16">
        <f>BC42+(BC42*'Ingreso Datos '!$D$17)</f>
        <v>30000</v>
      </c>
      <c r="BG42" s="48">
        <f t="shared" si="60"/>
        <v>60000</v>
      </c>
      <c r="BH42">
        <v>0</v>
      </c>
      <c r="BI42" s="16">
        <f>BF42+(BF42*'Ingreso Datos '!$D$17)</f>
        <v>30000</v>
      </c>
      <c r="BJ42" s="48">
        <f t="shared" si="61"/>
        <v>0</v>
      </c>
      <c r="BK42">
        <f t="shared" si="62"/>
        <v>2</v>
      </c>
      <c r="BL42" s="16">
        <f>BI42+(BI42*'Ingreso Datos '!$D$17)</f>
        <v>30000</v>
      </c>
      <c r="BM42" s="48">
        <f t="shared" si="63"/>
        <v>60000</v>
      </c>
      <c r="BN42">
        <f t="shared" si="64"/>
        <v>0</v>
      </c>
      <c r="BO42" s="16">
        <f>BL42+(BL42*'Ingreso Datos '!$D$17)</f>
        <v>30000</v>
      </c>
      <c r="BP42" s="48">
        <f t="shared" si="65"/>
        <v>0</v>
      </c>
      <c r="BQ42">
        <f t="shared" si="66"/>
        <v>2</v>
      </c>
      <c r="BR42" s="16">
        <f>BO42+(BO42*'Ingreso Datos '!$D$17)</f>
        <v>30000</v>
      </c>
      <c r="BS42" s="48">
        <f t="shared" si="67"/>
        <v>60000</v>
      </c>
      <c r="BT42">
        <f t="shared" si="68"/>
        <v>0</v>
      </c>
      <c r="BU42" s="16">
        <f>BR42+(BR42*'Ingreso Datos '!$D$17)</f>
        <v>30000</v>
      </c>
      <c r="BV42" s="48">
        <f t="shared" si="69"/>
        <v>0</v>
      </c>
      <c r="BW42">
        <f t="shared" si="70"/>
        <v>2</v>
      </c>
      <c r="BX42" s="16">
        <f>BU42+(BU42*'Ingreso Datos '!$D$17)</f>
        <v>30000</v>
      </c>
      <c r="BY42" s="48">
        <f t="shared" si="71"/>
        <v>60000</v>
      </c>
    </row>
    <row r="43" spans="2:77" outlineLevel="1" x14ac:dyDescent="0.25">
      <c r="B43" s="12" t="s">
        <v>40</v>
      </c>
      <c r="C43" s="12">
        <v>10</v>
      </c>
      <c r="D43" s="16">
        <f>'Ingreso Datos '!H23</f>
        <v>21000</v>
      </c>
      <c r="E43" s="48">
        <f t="shared" si="42"/>
        <v>210000</v>
      </c>
      <c r="F43" s="15">
        <v>10</v>
      </c>
      <c r="G43" s="16">
        <f>D43+(D43*'Ingreso Datos '!$D$17)</f>
        <v>21000</v>
      </c>
      <c r="H43" s="48">
        <f t="shared" si="43"/>
        <v>210000</v>
      </c>
      <c r="I43" s="12">
        <v>10</v>
      </c>
      <c r="J43" s="16">
        <f>G43+(G43*'Ingreso Datos '!$D$17)</f>
        <v>21000</v>
      </c>
      <c r="K43" s="48">
        <f t="shared" si="44"/>
        <v>210000</v>
      </c>
      <c r="L43" s="15">
        <v>0</v>
      </c>
      <c r="M43" s="16">
        <f>J43+(J43*'Ingreso Datos '!$D$17)</f>
        <v>21000</v>
      </c>
      <c r="N43" s="48">
        <f t="shared" si="45"/>
        <v>0</v>
      </c>
      <c r="O43" s="13">
        <v>0</v>
      </c>
      <c r="P43" s="16">
        <f>M43+(M43*'Ingreso Datos '!$D$17)</f>
        <v>21000</v>
      </c>
      <c r="Q43" s="48">
        <f t="shared" si="46"/>
        <v>0</v>
      </c>
      <c r="R43">
        <v>0</v>
      </c>
      <c r="S43" s="16">
        <f>P43+(P43*'Ingreso Datos '!$D$17)</f>
        <v>21000</v>
      </c>
      <c r="T43" s="48">
        <f t="shared" si="47"/>
        <v>0</v>
      </c>
      <c r="U43">
        <v>0</v>
      </c>
      <c r="V43" s="16">
        <f>S43+(S43*'Ingreso Datos '!$D$17)</f>
        <v>21000</v>
      </c>
      <c r="W43" s="48">
        <f t="shared" si="48"/>
        <v>0</v>
      </c>
      <c r="X43">
        <v>0</v>
      </c>
      <c r="Y43" s="16">
        <f>V43+(V43*'Ingreso Datos '!$D$17)</f>
        <v>21000</v>
      </c>
      <c r="Z43" s="48">
        <f t="shared" si="49"/>
        <v>0</v>
      </c>
      <c r="AA43">
        <v>0</v>
      </c>
      <c r="AB43" s="16">
        <f>Y43+(Y43*'Ingreso Datos '!$D$17)</f>
        <v>21000</v>
      </c>
      <c r="AC43" s="48">
        <f t="shared" si="50"/>
        <v>0</v>
      </c>
      <c r="AD43">
        <v>0</v>
      </c>
      <c r="AE43" s="16">
        <f>AB43+(AB43*'Ingreso Datos '!$D$17)</f>
        <v>21000</v>
      </c>
      <c r="AF43" s="48">
        <f t="shared" si="51"/>
        <v>0</v>
      </c>
      <c r="AG43">
        <v>0</v>
      </c>
      <c r="AH43" s="16">
        <f>AE43+(AE43*'Ingreso Datos '!$D$17)</f>
        <v>21000</v>
      </c>
      <c r="AI43" s="48">
        <f t="shared" si="52"/>
        <v>0</v>
      </c>
      <c r="AJ43">
        <v>0</v>
      </c>
      <c r="AK43" s="16">
        <f>AH43+(AH43*'Ingreso Datos '!$D$17)</f>
        <v>21000</v>
      </c>
      <c r="AL43" s="48">
        <f t="shared" si="53"/>
        <v>0</v>
      </c>
      <c r="AM43" s="93">
        <v>0</v>
      </c>
      <c r="AN43" s="16">
        <f>AK43+(AK43*'Ingreso Datos '!$D$17)</f>
        <v>21000</v>
      </c>
      <c r="AO43" s="48">
        <f t="shared" si="54"/>
        <v>0</v>
      </c>
      <c r="AP43">
        <v>0</v>
      </c>
      <c r="AQ43" s="16">
        <f>AN43+(AN43*'Ingreso Datos '!$D$17)</f>
        <v>21000</v>
      </c>
      <c r="AR43" s="48">
        <f t="shared" si="55"/>
        <v>0</v>
      </c>
      <c r="AS43">
        <v>0</v>
      </c>
      <c r="AT43" s="16">
        <f>AQ43+(AQ43*'Ingreso Datos '!$D$17)</f>
        <v>21000</v>
      </c>
      <c r="AU43" s="48">
        <f t="shared" si="56"/>
        <v>0</v>
      </c>
      <c r="AV43">
        <v>0</v>
      </c>
      <c r="AW43" s="16">
        <f>AT43+(AT43*'Ingreso Datos '!$D$17)</f>
        <v>21000</v>
      </c>
      <c r="AX43" s="48">
        <f t="shared" si="57"/>
        <v>0</v>
      </c>
      <c r="AY43">
        <v>0</v>
      </c>
      <c r="AZ43" s="16">
        <f>AW43+(AW43*'Ingreso Datos '!$D$17)</f>
        <v>21000</v>
      </c>
      <c r="BA43" s="48">
        <f t="shared" si="58"/>
        <v>0</v>
      </c>
      <c r="BB43">
        <v>0</v>
      </c>
      <c r="BC43" s="16">
        <f>AZ43+(AZ43*'Ingreso Datos '!$D$17)</f>
        <v>21000</v>
      </c>
      <c r="BD43" s="48">
        <f t="shared" si="59"/>
        <v>0</v>
      </c>
      <c r="BE43">
        <v>0</v>
      </c>
      <c r="BF43" s="16">
        <f>BC43+(BC43*'Ingreso Datos '!$D$17)</f>
        <v>21000</v>
      </c>
      <c r="BG43" s="48">
        <f t="shared" si="60"/>
        <v>0</v>
      </c>
      <c r="BH43">
        <v>0</v>
      </c>
      <c r="BI43" s="16">
        <f>BF43+(BF43*'Ingreso Datos '!$D$17)</f>
        <v>21000</v>
      </c>
      <c r="BJ43" s="48">
        <f t="shared" si="61"/>
        <v>0</v>
      </c>
      <c r="BK43">
        <f t="shared" si="62"/>
        <v>0</v>
      </c>
      <c r="BL43" s="16">
        <f>BI43+(BI43*'Ingreso Datos '!$D$17)</f>
        <v>21000</v>
      </c>
      <c r="BM43" s="48">
        <f t="shared" si="63"/>
        <v>0</v>
      </c>
      <c r="BN43">
        <f t="shared" si="64"/>
        <v>0</v>
      </c>
      <c r="BO43" s="16">
        <f>BL43+(BL43*'Ingreso Datos '!$D$17)</f>
        <v>21000</v>
      </c>
      <c r="BP43" s="48">
        <f t="shared" si="65"/>
        <v>0</v>
      </c>
      <c r="BQ43">
        <f t="shared" si="66"/>
        <v>0</v>
      </c>
      <c r="BR43" s="16">
        <f>BO43+(BO43*'Ingreso Datos '!$D$17)</f>
        <v>21000</v>
      </c>
      <c r="BS43" s="48">
        <f t="shared" si="67"/>
        <v>0</v>
      </c>
      <c r="BT43">
        <f t="shared" si="68"/>
        <v>0</v>
      </c>
      <c r="BU43" s="16">
        <f>BR43+(BR43*'Ingreso Datos '!$D$17)</f>
        <v>21000</v>
      </c>
      <c r="BV43" s="48">
        <f t="shared" si="69"/>
        <v>0</v>
      </c>
      <c r="BW43">
        <f t="shared" si="70"/>
        <v>0</v>
      </c>
      <c r="BX43" s="16">
        <f>BU43+(BU43*'Ingreso Datos '!$D$17)</f>
        <v>21000</v>
      </c>
      <c r="BY43" s="48">
        <f t="shared" si="71"/>
        <v>0</v>
      </c>
    </row>
    <row r="44" spans="2:77" outlineLevel="1" x14ac:dyDescent="0.25">
      <c r="B44" s="12" t="s">
        <v>167</v>
      </c>
      <c r="C44" s="12">
        <v>0</v>
      </c>
      <c r="D44" s="16">
        <f>'Ingreso Datos '!H28</f>
        <v>350000</v>
      </c>
      <c r="E44" s="48">
        <f t="shared" si="42"/>
        <v>0</v>
      </c>
      <c r="F44" s="15">
        <v>0</v>
      </c>
      <c r="G44" s="16">
        <f>D44+(D44*'Ingreso Datos '!$D$17)</f>
        <v>350000</v>
      </c>
      <c r="H44" s="48">
        <f t="shared" si="43"/>
        <v>0</v>
      </c>
      <c r="I44" s="12">
        <v>1</v>
      </c>
      <c r="J44" s="16">
        <f>G44+(G44*'Ingreso Datos '!$D$17)</f>
        <v>350000</v>
      </c>
      <c r="K44" s="48">
        <f t="shared" si="44"/>
        <v>350000</v>
      </c>
      <c r="L44" s="15">
        <v>0</v>
      </c>
      <c r="M44" s="16">
        <f>J44+(J44*'Ingreso Datos '!$D$17)</f>
        <v>350000</v>
      </c>
      <c r="N44" s="48">
        <f t="shared" si="45"/>
        <v>0</v>
      </c>
      <c r="O44" s="13">
        <v>0</v>
      </c>
      <c r="P44" s="16">
        <f>M44+(M44*'Ingreso Datos '!$D$17)</f>
        <v>350000</v>
      </c>
      <c r="Q44" s="48">
        <f t="shared" si="46"/>
        <v>0</v>
      </c>
      <c r="R44">
        <v>0</v>
      </c>
      <c r="S44" s="16">
        <f>P44+(P44*'Ingreso Datos '!$D$17)</f>
        <v>350000</v>
      </c>
      <c r="T44" s="48">
        <f t="shared" si="47"/>
        <v>0</v>
      </c>
      <c r="U44">
        <v>0</v>
      </c>
      <c r="V44" s="16">
        <f>S44+(S44*'Ingreso Datos '!$D$17)</f>
        <v>350000</v>
      </c>
      <c r="W44" s="48">
        <f t="shared" si="48"/>
        <v>0</v>
      </c>
      <c r="X44">
        <v>0</v>
      </c>
      <c r="Y44" s="16">
        <f>V44+(V44*'Ingreso Datos '!$D$17)</f>
        <v>350000</v>
      </c>
      <c r="Z44" s="48">
        <f t="shared" si="49"/>
        <v>0</v>
      </c>
      <c r="AA44">
        <v>0</v>
      </c>
      <c r="AB44" s="16">
        <f>Y44+(Y44*'Ingreso Datos '!$D$17)</f>
        <v>350000</v>
      </c>
      <c r="AC44" s="48">
        <f t="shared" si="50"/>
        <v>0</v>
      </c>
      <c r="AD44">
        <v>0</v>
      </c>
      <c r="AE44" s="16">
        <f>AB44+(AB44*'Ingreso Datos '!$D$17)</f>
        <v>350000</v>
      </c>
      <c r="AF44" s="48">
        <f t="shared" si="51"/>
        <v>0</v>
      </c>
      <c r="AG44">
        <v>0</v>
      </c>
      <c r="AH44" s="16">
        <f>AE44+(AE44*'Ingreso Datos '!$D$17)</f>
        <v>350000</v>
      </c>
      <c r="AI44" s="48">
        <f t="shared" si="52"/>
        <v>0</v>
      </c>
      <c r="AJ44">
        <v>0</v>
      </c>
      <c r="AK44" s="16">
        <f>AH44+(AH44*'Ingreso Datos '!$D$17)</f>
        <v>350000</v>
      </c>
      <c r="AL44" s="48">
        <f t="shared" si="53"/>
        <v>0</v>
      </c>
      <c r="AM44" s="93">
        <v>0</v>
      </c>
      <c r="AN44" s="16">
        <f>AK44+(AK44*'Ingreso Datos '!$D$17)</f>
        <v>350000</v>
      </c>
      <c r="AO44" s="48">
        <f t="shared" si="54"/>
        <v>0</v>
      </c>
      <c r="AP44">
        <v>0</v>
      </c>
      <c r="AQ44" s="16">
        <f>AN44+(AN44*'Ingreso Datos '!$D$17)</f>
        <v>350000</v>
      </c>
      <c r="AR44" s="48">
        <f t="shared" si="55"/>
        <v>0</v>
      </c>
      <c r="AS44">
        <v>0</v>
      </c>
      <c r="AT44" s="16">
        <f>AQ44+(AQ44*'Ingreso Datos '!$D$17)</f>
        <v>350000</v>
      </c>
      <c r="AU44" s="48">
        <f t="shared" si="56"/>
        <v>0</v>
      </c>
      <c r="AV44">
        <v>0</v>
      </c>
      <c r="AW44" s="16">
        <f>AT44+(AT44*'Ingreso Datos '!$D$17)</f>
        <v>350000</v>
      </c>
      <c r="AX44" s="48">
        <f t="shared" si="57"/>
        <v>0</v>
      </c>
      <c r="AY44">
        <v>0</v>
      </c>
      <c r="AZ44" s="16">
        <f>AW44+(AW44*'Ingreso Datos '!$D$17)</f>
        <v>350000</v>
      </c>
      <c r="BA44" s="48">
        <f t="shared" si="58"/>
        <v>0</v>
      </c>
      <c r="BB44">
        <v>0</v>
      </c>
      <c r="BC44" s="16">
        <f>AZ44+(AZ44*'Ingreso Datos '!$D$17)</f>
        <v>350000</v>
      </c>
      <c r="BD44" s="48">
        <f t="shared" si="59"/>
        <v>0</v>
      </c>
      <c r="BE44">
        <v>0</v>
      </c>
      <c r="BF44" s="16">
        <f>BC44+(BC44*'Ingreso Datos '!$D$17)</f>
        <v>350000</v>
      </c>
      <c r="BG44" s="48">
        <f t="shared" si="60"/>
        <v>0</v>
      </c>
      <c r="BH44">
        <v>0</v>
      </c>
      <c r="BI44" s="16">
        <f>BF44+(BF44*'Ingreso Datos '!$D$17)</f>
        <v>350000</v>
      </c>
      <c r="BJ44" s="48">
        <f t="shared" si="61"/>
        <v>0</v>
      </c>
      <c r="BK44">
        <f t="shared" si="62"/>
        <v>0</v>
      </c>
      <c r="BL44" s="16">
        <f>BI44+(BI44*'Ingreso Datos '!$D$17)</f>
        <v>350000</v>
      </c>
      <c r="BM44" s="48">
        <f t="shared" si="63"/>
        <v>0</v>
      </c>
      <c r="BN44">
        <f t="shared" si="64"/>
        <v>0</v>
      </c>
      <c r="BO44" s="16">
        <f>BL44+(BL44*'Ingreso Datos '!$D$17)</f>
        <v>350000</v>
      </c>
      <c r="BP44" s="48">
        <f t="shared" si="65"/>
        <v>0</v>
      </c>
      <c r="BQ44">
        <f t="shared" si="66"/>
        <v>0</v>
      </c>
      <c r="BR44" s="16">
        <f>BO44+(BO44*'Ingreso Datos '!$D$17)</f>
        <v>350000</v>
      </c>
      <c r="BS44" s="48">
        <f t="shared" si="67"/>
        <v>0</v>
      </c>
      <c r="BT44">
        <f t="shared" si="68"/>
        <v>0</v>
      </c>
      <c r="BU44" s="16">
        <f>BR44+(BR44*'Ingreso Datos '!$D$17)</f>
        <v>350000</v>
      </c>
      <c r="BV44" s="48">
        <f t="shared" si="69"/>
        <v>0</v>
      </c>
      <c r="BW44">
        <f t="shared" si="70"/>
        <v>0</v>
      </c>
      <c r="BX44" s="16">
        <f>BU44+(BU44*'Ingreso Datos '!$D$17)</f>
        <v>350000</v>
      </c>
      <c r="BY44" s="48">
        <f t="shared" si="71"/>
        <v>0</v>
      </c>
    </row>
    <row r="45" spans="2:77" outlineLevel="1" x14ac:dyDescent="0.25">
      <c r="B45" s="12" t="s">
        <v>104</v>
      </c>
      <c r="C45" s="12">
        <v>0</v>
      </c>
      <c r="D45" s="16">
        <f>'Ingreso Datos '!H29</f>
        <v>1300000</v>
      </c>
      <c r="E45" s="48">
        <f t="shared" si="42"/>
        <v>0</v>
      </c>
      <c r="F45" s="15">
        <v>0</v>
      </c>
      <c r="G45" s="16">
        <f>D45+(D45*'Ingreso Datos '!$D$17)</f>
        <v>1300000</v>
      </c>
      <c r="H45" s="48">
        <f t="shared" si="43"/>
        <v>0</v>
      </c>
      <c r="I45" s="12">
        <v>0</v>
      </c>
      <c r="J45" s="16">
        <f>G45+(G45*'Ingreso Datos '!$D$17)</f>
        <v>1300000</v>
      </c>
      <c r="K45" s="48">
        <f t="shared" si="44"/>
        <v>0</v>
      </c>
      <c r="L45" s="15">
        <v>1</v>
      </c>
      <c r="M45" s="16">
        <f>J45+(J45*'Ingreso Datos '!$D$17)</f>
        <v>1300000</v>
      </c>
      <c r="N45" s="48">
        <f t="shared" si="45"/>
        <v>1300000</v>
      </c>
      <c r="O45" s="13">
        <v>0</v>
      </c>
      <c r="P45" s="16">
        <f>M45+(M45*'Ingreso Datos '!$D$17)</f>
        <v>1300000</v>
      </c>
      <c r="Q45" s="48">
        <f t="shared" si="46"/>
        <v>0</v>
      </c>
      <c r="R45">
        <v>0</v>
      </c>
      <c r="S45" s="16">
        <f>P45+(P45*'Ingreso Datos '!$D$17)</f>
        <v>1300000</v>
      </c>
      <c r="T45" s="48">
        <f t="shared" si="47"/>
        <v>0</v>
      </c>
      <c r="U45">
        <v>0</v>
      </c>
      <c r="V45" s="16">
        <f>S45+(S45*'Ingreso Datos '!$D$17)</f>
        <v>1300000</v>
      </c>
      <c r="W45" s="48">
        <f t="shared" si="48"/>
        <v>0</v>
      </c>
      <c r="X45">
        <v>0</v>
      </c>
      <c r="Y45" s="16">
        <f>V45+(V45*'Ingreso Datos '!$D$17)</f>
        <v>1300000</v>
      </c>
      <c r="Z45" s="48">
        <f t="shared" si="49"/>
        <v>0</v>
      </c>
      <c r="AA45">
        <v>0</v>
      </c>
      <c r="AB45" s="16">
        <f>Y45+(Y45*'Ingreso Datos '!$D$17)</f>
        <v>1300000</v>
      </c>
      <c r="AC45" s="48">
        <f t="shared" si="50"/>
        <v>0</v>
      </c>
      <c r="AD45">
        <v>0</v>
      </c>
      <c r="AE45" s="16">
        <f>AB45+(AB45*'Ingreso Datos '!$D$17)</f>
        <v>1300000</v>
      </c>
      <c r="AF45" s="48">
        <f t="shared" si="51"/>
        <v>0</v>
      </c>
      <c r="AG45">
        <v>0</v>
      </c>
      <c r="AH45" s="16">
        <f>AE45+(AE45*'Ingreso Datos '!$D$17)</f>
        <v>1300000</v>
      </c>
      <c r="AI45" s="48">
        <f t="shared" si="52"/>
        <v>0</v>
      </c>
      <c r="AJ45">
        <v>0</v>
      </c>
      <c r="AK45" s="16">
        <f>AH45+(AH45*'Ingreso Datos '!$D$17)</f>
        <v>1300000</v>
      </c>
      <c r="AL45" s="48">
        <f t="shared" si="53"/>
        <v>0</v>
      </c>
      <c r="AM45" s="93">
        <v>0</v>
      </c>
      <c r="AN45" s="16">
        <f>AK45+(AK45*'Ingreso Datos '!$D$17)</f>
        <v>1300000</v>
      </c>
      <c r="AO45" s="48">
        <f t="shared" si="54"/>
        <v>0</v>
      </c>
      <c r="AP45">
        <v>0</v>
      </c>
      <c r="AQ45" s="16">
        <f>AN45+(AN45*'Ingreso Datos '!$D$17)</f>
        <v>1300000</v>
      </c>
      <c r="AR45" s="48">
        <f t="shared" si="55"/>
        <v>0</v>
      </c>
      <c r="AS45">
        <v>0</v>
      </c>
      <c r="AT45" s="16">
        <f>AQ45+(AQ45*'Ingreso Datos '!$D$17)</f>
        <v>1300000</v>
      </c>
      <c r="AU45" s="48">
        <f t="shared" si="56"/>
        <v>0</v>
      </c>
      <c r="AV45">
        <v>0</v>
      </c>
      <c r="AW45" s="16">
        <f>AT45+(AT45*'Ingreso Datos '!$D$17)</f>
        <v>1300000</v>
      </c>
      <c r="AX45" s="48">
        <f t="shared" si="57"/>
        <v>0</v>
      </c>
      <c r="AY45">
        <v>0</v>
      </c>
      <c r="AZ45" s="16">
        <f>AW45+(AW45*'Ingreso Datos '!$D$17)</f>
        <v>1300000</v>
      </c>
      <c r="BA45" s="48">
        <f t="shared" si="58"/>
        <v>0</v>
      </c>
      <c r="BB45">
        <v>0</v>
      </c>
      <c r="BC45" s="16">
        <f>AZ45+(AZ45*'Ingreso Datos '!$D$17)</f>
        <v>1300000</v>
      </c>
      <c r="BD45" s="48">
        <f t="shared" si="59"/>
        <v>0</v>
      </c>
      <c r="BE45">
        <v>0</v>
      </c>
      <c r="BF45" s="16">
        <f>BC45+(BC45*'Ingreso Datos '!$D$17)</f>
        <v>1300000</v>
      </c>
      <c r="BG45" s="48">
        <f t="shared" si="60"/>
        <v>0</v>
      </c>
      <c r="BH45">
        <v>0</v>
      </c>
      <c r="BI45" s="16">
        <f>BF45+(BF45*'Ingreso Datos '!$D$17)</f>
        <v>1300000</v>
      </c>
      <c r="BJ45" s="48">
        <f t="shared" si="61"/>
        <v>0</v>
      </c>
      <c r="BK45">
        <f t="shared" si="62"/>
        <v>0</v>
      </c>
      <c r="BL45" s="16">
        <f>BI45+(BI45*'Ingreso Datos '!$D$17)</f>
        <v>1300000</v>
      </c>
      <c r="BM45" s="48">
        <f t="shared" si="63"/>
        <v>0</v>
      </c>
      <c r="BN45">
        <f t="shared" si="64"/>
        <v>0</v>
      </c>
      <c r="BO45" s="16">
        <f>BL45+(BL45*'Ingreso Datos '!$D$17)</f>
        <v>1300000</v>
      </c>
      <c r="BP45" s="48">
        <f t="shared" si="65"/>
        <v>0</v>
      </c>
      <c r="BQ45">
        <f t="shared" si="66"/>
        <v>0</v>
      </c>
      <c r="BR45" s="16">
        <f>BO45+(BO45*'Ingreso Datos '!$D$17)</f>
        <v>1300000</v>
      </c>
      <c r="BS45" s="48">
        <f t="shared" si="67"/>
        <v>0</v>
      </c>
      <c r="BT45">
        <f t="shared" si="68"/>
        <v>0</v>
      </c>
      <c r="BU45" s="16">
        <f>BR45+(BR45*'Ingreso Datos '!$D$17)</f>
        <v>1300000</v>
      </c>
      <c r="BV45" s="48">
        <f t="shared" si="69"/>
        <v>0</v>
      </c>
      <c r="BW45">
        <f t="shared" si="70"/>
        <v>0</v>
      </c>
      <c r="BX45" s="16">
        <f>BU45+(BU45*'Ingreso Datos '!$D$17)</f>
        <v>1300000</v>
      </c>
      <c r="BY45" s="48">
        <f t="shared" si="71"/>
        <v>0</v>
      </c>
    </row>
    <row r="46" spans="2:77" outlineLevel="1" x14ac:dyDescent="0.25">
      <c r="B46" s="12" t="s">
        <v>168</v>
      </c>
      <c r="C46" s="12">
        <f>'Ingreso Datos '!D12</f>
        <v>1111</v>
      </c>
      <c r="D46" s="17">
        <f>'Ingreso Datos '!H24</f>
        <v>2100</v>
      </c>
      <c r="E46" s="48">
        <f t="shared" si="42"/>
        <v>2333100</v>
      </c>
      <c r="F46" s="15">
        <f>C46*'Ingreso Datos '!D13</f>
        <v>111.10000000000001</v>
      </c>
      <c r="G46" s="16">
        <f>D46+(D46*'Ingreso Datos '!$D$17)</f>
        <v>2100</v>
      </c>
      <c r="H46" s="48">
        <f t="shared" si="43"/>
        <v>233310.00000000003</v>
      </c>
      <c r="I46" s="15">
        <f>C46*'Ingreso Datos '!D14</f>
        <v>111.10000000000001</v>
      </c>
      <c r="J46" s="16">
        <f>G46+(G46*'Ingreso Datos '!$D$17)</f>
        <v>2100</v>
      </c>
      <c r="K46" s="48">
        <f t="shared" si="44"/>
        <v>233310.00000000003</v>
      </c>
      <c r="L46" s="15">
        <v>0</v>
      </c>
      <c r="M46" s="16">
        <f>J46+(J46*'Ingreso Datos '!$D$17)</f>
        <v>2100</v>
      </c>
      <c r="N46" s="48">
        <f t="shared" si="45"/>
        <v>0</v>
      </c>
      <c r="O46" s="13">
        <v>0</v>
      </c>
      <c r="P46" s="16">
        <f>M46+(M46*'Ingreso Datos '!$D$17)</f>
        <v>2100</v>
      </c>
      <c r="Q46" s="48">
        <f t="shared" si="46"/>
        <v>0</v>
      </c>
      <c r="R46">
        <v>0</v>
      </c>
      <c r="S46" s="16">
        <f>P46+(P46*'Ingreso Datos '!$D$17)</f>
        <v>2100</v>
      </c>
      <c r="T46" s="48">
        <f t="shared" si="47"/>
        <v>0</v>
      </c>
      <c r="U46">
        <v>0</v>
      </c>
      <c r="V46" s="16">
        <f>S46+(S46*'Ingreso Datos '!$D$17)</f>
        <v>2100</v>
      </c>
      <c r="W46" s="48">
        <f t="shared" si="48"/>
        <v>0</v>
      </c>
      <c r="X46">
        <v>0</v>
      </c>
      <c r="Y46" s="16">
        <f>V46+(V46*'Ingreso Datos '!$D$17)</f>
        <v>2100</v>
      </c>
      <c r="Z46" s="48">
        <f t="shared" si="49"/>
        <v>0</v>
      </c>
      <c r="AA46">
        <v>0</v>
      </c>
      <c r="AB46" s="16">
        <f>Y46+(Y46*'Ingreso Datos '!$D$17)</f>
        <v>2100</v>
      </c>
      <c r="AC46" s="48">
        <f t="shared" si="50"/>
        <v>0</v>
      </c>
      <c r="AD46">
        <v>0</v>
      </c>
      <c r="AE46" s="16">
        <f>AB46+(AB46*'Ingreso Datos '!$D$17)</f>
        <v>2100</v>
      </c>
      <c r="AF46" s="48">
        <f t="shared" si="51"/>
        <v>0</v>
      </c>
      <c r="AG46">
        <v>0</v>
      </c>
      <c r="AH46" s="16">
        <f>AE46+(AE46*'Ingreso Datos '!$D$17)</f>
        <v>2100</v>
      </c>
      <c r="AI46" s="48">
        <f t="shared" si="52"/>
        <v>0</v>
      </c>
      <c r="AJ46">
        <v>0</v>
      </c>
      <c r="AK46" s="16">
        <f>AH46+(AH46*'Ingreso Datos '!$D$17)</f>
        <v>2100</v>
      </c>
      <c r="AL46" s="48">
        <f t="shared" si="53"/>
        <v>0</v>
      </c>
      <c r="AM46" s="93">
        <v>0</v>
      </c>
      <c r="AN46" s="16">
        <f>AK46+(AK46*'Ingreso Datos '!$D$17)</f>
        <v>2100</v>
      </c>
      <c r="AO46" s="48">
        <f t="shared" si="54"/>
        <v>0</v>
      </c>
      <c r="AP46">
        <v>0</v>
      </c>
      <c r="AQ46" s="16">
        <f>AN46+(AN46*'Ingreso Datos '!$D$17)</f>
        <v>2100</v>
      </c>
      <c r="AR46" s="48">
        <f t="shared" si="55"/>
        <v>0</v>
      </c>
      <c r="AS46">
        <v>0</v>
      </c>
      <c r="AT46" s="16">
        <f>AQ46+(AQ46*'Ingreso Datos '!$D$17)</f>
        <v>2100</v>
      </c>
      <c r="AU46" s="48">
        <f t="shared" si="56"/>
        <v>0</v>
      </c>
      <c r="AV46">
        <v>0</v>
      </c>
      <c r="AW46" s="16">
        <f>AT46+(AT46*'Ingreso Datos '!$D$17)</f>
        <v>2100</v>
      </c>
      <c r="AX46" s="48">
        <f t="shared" si="57"/>
        <v>0</v>
      </c>
      <c r="AY46">
        <v>0</v>
      </c>
      <c r="AZ46" s="16">
        <f>AW46+(AW46*'Ingreso Datos '!$D$17)</f>
        <v>2100</v>
      </c>
      <c r="BA46" s="48">
        <f t="shared" si="58"/>
        <v>0</v>
      </c>
      <c r="BB46">
        <v>0</v>
      </c>
      <c r="BC46" s="16">
        <f>AZ46+(AZ46*'Ingreso Datos '!$D$17)</f>
        <v>2100</v>
      </c>
      <c r="BD46" s="48">
        <f t="shared" si="59"/>
        <v>0</v>
      </c>
      <c r="BE46">
        <v>0</v>
      </c>
      <c r="BF46" s="16">
        <f>BC46+(BC46*'Ingreso Datos '!$D$17)</f>
        <v>2100</v>
      </c>
      <c r="BG46" s="48">
        <f t="shared" si="60"/>
        <v>0</v>
      </c>
      <c r="BH46">
        <v>0</v>
      </c>
      <c r="BI46" s="16">
        <f>BF46+(BF46*'Ingreso Datos '!$D$17)</f>
        <v>2100</v>
      </c>
      <c r="BJ46" s="48">
        <f t="shared" si="61"/>
        <v>0</v>
      </c>
      <c r="BK46">
        <f t="shared" si="62"/>
        <v>0</v>
      </c>
      <c r="BL46" s="16">
        <f>BI46+(BI46*'Ingreso Datos '!$D$17)</f>
        <v>2100</v>
      </c>
      <c r="BM46" s="48">
        <f t="shared" si="63"/>
        <v>0</v>
      </c>
      <c r="BN46">
        <f t="shared" si="64"/>
        <v>0</v>
      </c>
      <c r="BO46" s="16">
        <f>BL46+(BL46*'Ingreso Datos '!$D$17)</f>
        <v>2100</v>
      </c>
      <c r="BP46" s="48">
        <f t="shared" si="65"/>
        <v>0</v>
      </c>
      <c r="BQ46">
        <f t="shared" si="66"/>
        <v>0</v>
      </c>
      <c r="BR46" s="16">
        <f>BO46+(BO46*'Ingreso Datos '!$D$17)</f>
        <v>2100</v>
      </c>
      <c r="BS46" s="48">
        <f t="shared" si="67"/>
        <v>0</v>
      </c>
      <c r="BT46">
        <f t="shared" si="68"/>
        <v>0</v>
      </c>
      <c r="BU46" s="16">
        <f>BR46+(BR46*'Ingreso Datos '!$D$17)</f>
        <v>2100</v>
      </c>
      <c r="BV46" s="48">
        <f t="shared" si="69"/>
        <v>0</v>
      </c>
      <c r="BW46">
        <f t="shared" si="70"/>
        <v>0</v>
      </c>
      <c r="BX46" s="16">
        <f>BU46+(BU46*'Ingreso Datos '!$D$17)</f>
        <v>2100</v>
      </c>
      <c r="BY46" s="48">
        <f t="shared" si="71"/>
        <v>0</v>
      </c>
    </row>
    <row r="47" spans="2:77" outlineLevel="1" x14ac:dyDescent="0.25">
      <c r="B47" s="12" t="s">
        <v>169</v>
      </c>
      <c r="C47" s="12">
        <v>1</v>
      </c>
      <c r="D47" s="17">
        <f>'Ingreso Datos '!D23</f>
        <v>7500000</v>
      </c>
      <c r="E47" s="48">
        <f t="shared" si="42"/>
        <v>7500000</v>
      </c>
      <c r="F47" s="15">
        <v>0</v>
      </c>
      <c r="G47" s="16">
        <f>D47+(D47*'Ingreso Datos '!$D$17)</f>
        <v>7500000</v>
      </c>
      <c r="H47" s="48">
        <f t="shared" si="43"/>
        <v>0</v>
      </c>
      <c r="I47" s="12">
        <v>0</v>
      </c>
      <c r="J47" s="16">
        <f>G47+(G47*'Ingreso Datos '!$D$17)</f>
        <v>7500000</v>
      </c>
      <c r="K47" s="48">
        <f t="shared" si="44"/>
        <v>0</v>
      </c>
      <c r="L47" s="15">
        <v>0</v>
      </c>
      <c r="M47" s="16">
        <f>J47+(J47*'Ingreso Datos '!$D$17)</f>
        <v>7500000</v>
      </c>
      <c r="N47" s="48">
        <f t="shared" si="45"/>
        <v>0</v>
      </c>
      <c r="O47" s="13">
        <v>0</v>
      </c>
      <c r="P47" s="16">
        <f>M47+(M47*'Ingreso Datos '!$D$17)</f>
        <v>7500000</v>
      </c>
      <c r="Q47" s="48">
        <f t="shared" si="46"/>
        <v>0</v>
      </c>
      <c r="R47">
        <v>0</v>
      </c>
      <c r="S47" s="16">
        <f>P47+(P47*'Ingreso Datos '!$D$17)</f>
        <v>7500000</v>
      </c>
      <c r="T47" s="48">
        <f t="shared" si="47"/>
        <v>0</v>
      </c>
      <c r="U47">
        <v>0</v>
      </c>
      <c r="V47" s="16">
        <f>S47+(S47*'Ingreso Datos '!$D$17)</f>
        <v>7500000</v>
      </c>
      <c r="W47" s="48">
        <f t="shared" si="48"/>
        <v>0</v>
      </c>
      <c r="X47">
        <v>0</v>
      </c>
      <c r="Y47" s="16">
        <f>V47+(V47*'Ingreso Datos '!$D$17)</f>
        <v>7500000</v>
      </c>
      <c r="Z47" s="48">
        <f t="shared" si="49"/>
        <v>0</v>
      </c>
      <c r="AA47">
        <v>0</v>
      </c>
      <c r="AB47" s="16">
        <f>Y47+(Y47*'Ingreso Datos '!$D$17)</f>
        <v>7500000</v>
      </c>
      <c r="AC47" s="48">
        <f t="shared" si="50"/>
        <v>0</v>
      </c>
      <c r="AD47">
        <v>0</v>
      </c>
      <c r="AE47" s="16">
        <f>AB47+(AB47*'Ingreso Datos '!$D$17)</f>
        <v>7500000</v>
      </c>
      <c r="AF47" s="48">
        <f t="shared" si="51"/>
        <v>0</v>
      </c>
      <c r="AG47">
        <v>0</v>
      </c>
      <c r="AH47" s="16">
        <f>AE47+(AE47*'Ingreso Datos '!$D$17)</f>
        <v>7500000</v>
      </c>
      <c r="AI47" s="48">
        <f t="shared" si="52"/>
        <v>0</v>
      </c>
      <c r="AJ47">
        <v>0</v>
      </c>
      <c r="AK47" s="16">
        <f>AH47+(AH47*'Ingreso Datos '!$D$17)</f>
        <v>7500000</v>
      </c>
      <c r="AL47" s="48">
        <f t="shared" si="53"/>
        <v>0</v>
      </c>
      <c r="AM47" s="93">
        <v>0</v>
      </c>
      <c r="AN47" s="16">
        <f>AK47+(AK47*'Ingreso Datos '!$D$17)</f>
        <v>7500000</v>
      </c>
      <c r="AO47" s="48">
        <f t="shared" si="54"/>
        <v>0</v>
      </c>
      <c r="AP47">
        <v>0</v>
      </c>
      <c r="AQ47" s="16">
        <f>AN47+(AN47*'Ingreso Datos '!$D$17)</f>
        <v>7500000</v>
      </c>
      <c r="AR47" s="48">
        <f t="shared" si="55"/>
        <v>0</v>
      </c>
      <c r="AS47">
        <v>0</v>
      </c>
      <c r="AT47" s="16">
        <f>AQ47+(AQ47*'Ingreso Datos '!$D$17)</f>
        <v>7500000</v>
      </c>
      <c r="AU47" s="48">
        <f t="shared" si="56"/>
        <v>0</v>
      </c>
      <c r="AV47">
        <v>0</v>
      </c>
      <c r="AW47" s="16">
        <f>AT47+(AT47*'Ingreso Datos '!$D$17)</f>
        <v>7500000</v>
      </c>
      <c r="AX47" s="48">
        <f t="shared" si="57"/>
        <v>0</v>
      </c>
      <c r="AY47">
        <v>0</v>
      </c>
      <c r="AZ47" s="16">
        <f>AW47+(AW47*'Ingreso Datos '!$D$17)</f>
        <v>7500000</v>
      </c>
      <c r="BA47" s="48">
        <f t="shared" si="58"/>
        <v>0</v>
      </c>
      <c r="BB47">
        <v>0</v>
      </c>
      <c r="BC47" s="16">
        <f>AZ47+(AZ47*'Ingreso Datos '!$D$17)</f>
        <v>7500000</v>
      </c>
      <c r="BD47" s="48">
        <f t="shared" si="59"/>
        <v>0</v>
      </c>
      <c r="BE47">
        <v>0</v>
      </c>
      <c r="BF47" s="16">
        <f>BC47+(BC47*'Ingreso Datos '!$D$17)</f>
        <v>7500000</v>
      </c>
      <c r="BG47" s="48">
        <f t="shared" si="60"/>
        <v>0</v>
      </c>
      <c r="BH47">
        <v>0</v>
      </c>
      <c r="BI47" s="16">
        <f>BF47+(BF47*'Ingreso Datos '!$D$17)</f>
        <v>7500000</v>
      </c>
      <c r="BJ47" s="48">
        <f t="shared" si="61"/>
        <v>0</v>
      </c>
      <c r="BK47">
        <f t="shared" si="62"/>
        <v>0</v>
      </c>
      <c r="BL47" s="16">
        <f>BI47+(BI47*'Ingreso Datos '!$D$17)</f>
        <v>7500000</v>
      </c>
      <c r="BM47" s="48">
        <f t="shared" si="63"/>
        <v>0</v>
      </c>
      <c r="BN47">
        <f t="shared" si="64"/>
        <v>0</v>
      </c>
      <c r="BO47" s="16">
        <f>BL47+(BL47*'Ingreso Datos '!$D$17)</f>
        <v>7500000</v>
      </c>
      <c r="BP47" s="48">
        <f t="shared" si="65"/>
        <v>0</v>
      </c>
      <c r="BQ47">
        <f t="shared" si="66"/>
        <v>0</v>
      </c>
      <c r="BR47" s="16">
        <f>BO47+(BO47*'Ingreso Datos '!$D$17)</f>
        <v>7500000</v>
      </c>
      <c r="BS47" s="48">
        <f t="shared" si="67"/>
        <v>0</v>
      </c>
      <c r="BT47">
        <f t="shared" si="68"/>
        <v>0</v>
      </c>
      <c r="BU47" s="16">
        <f>BR47+(BR47*'Ingreso Datos '!$D$17)</f>
        <v>7500000</v>
      </c>
      <c r="BV47" s="48">
        <f t="shared" si="69"/>
        <v>0</v>
      </c>
      <c r="BW47">
        <f t="shared" si="70"/>
        <v>0</v>
      </c>
      <c r="BX47" s="16">
        <f>BU47+(BU47*'Ingreso Datos '!$D$17)</f>
        <v>7500000</v>
      </c>
      <c r="BY47" s="48">
        <f t="shared" si="71"/>
        <v>0</v>
      </c>
    </row>
    <row r="48" spans="2:77" outlineLevel="1" x14ac:dyDescent="0.25">
      <c r="B48" t="s">
        <v>22</v>
      </c>
      <c r="C48">
        <v>0</v>
      </c>
      <c r="D48" s="17">
        <f>'Ingreso Datos '!D24</f>
        <v>450000</v>
      </c>
      <c r="E48" s="48">
        <f t="shared" si="42"/>
        <v>0</v>
      </c>
      <c r="F48" s="15">
        <v>1</v>
      </c>
      <c r="G48" s="16">
        <f>D48+(D48*'Ingreso Datos '!$D$17)</f>
        <v>450000</v>
      </c>
      <c r="H48" s="48">
        <f t="shared" si="43"/>
        <v>450000</v>
      </c>
      <c r="I48" s="12">
        <v>1</v>
      </c>
      <c r="J48" s="16">
        <f>G48+(G48*'Ingreso Datos '!$D$17)</f>
        <v>450000</v>
      </c>
      <c r="K48" s="48">
        <f t="shared" si="44"/>
        <v>450000</v>
      </c>
      <c r="L48" s="15">
        <v>1</v>
      </c>
      <c r="M48" s="16">
        <f>J48+(J48*'Ingreso Datos '!$D$17)</f>
        <v>450000</v>
      </c>
      <c r="N48" s="48">
        <f t="shared" si="45"/>
        <v>450000</v>
      </c>
      <c r="O48" s="13">
        <v>1</v>
      </c>
      <c r="P48" s="16">
        <f>M48+(M48*'Ingreso Datos '!$D$17)</f>
        <v>450000</v>
      </c>
      <c r="Q48" s="48">
        <f t="shared" si="46"/>
        <v>450000</v>
      </c>
      <c r="R48">
        <v>1</v>
      </c>
      <c r="S48" s="16">
        <f>P48+(P48*'Ingreso Datos '!$D$17)</f>
        <v>450000</v>
      </c>
      <c r="T48" s="48">
        <f t="shared" si="47"/>
        <v>450000</v>
      </c>
      <c r="U48">
        <v>1</v>
      </c>
      <c r="V48" s="16">
        <f>S48+(S48*'Ingreso Datos '!$D$17)</f>
        <v>450000</v>
      </c>
      <c r="W48" s="48">
        <f t="shared" si="48"/>
        <v>450000</v>
      </c>
      <c r="X48">
        <v>1</v>
      </c>
      <c r="Y48" s="16">
        <f>V48+(V48*'Ingreso Datos '!$D$17)</f>
        <v>450000</v>
      </c>
      <c r="Z48" s="48">
        <f t="shared" si="49"/>
        <v>450000</v>
      </c>
      <c r="AA48">
        <v>1</v>
      </c>
      <c r="AB48" s="16">
        <f>Y48+(Y48*'Ingreso Datos '!$D$17)</f>
        <v>450000</v>
      </c>
      <c r="AC48" s="48">
        <f t="shared" si="50"/>
        <v>450000</v>
      </c>
      <c r="AD48">
        <v>1</v>
      </c>
      <c r="AE48" s="16">
        <f>AB48+(AB48*'Ingreso Datos '!$D$17)</f>
        <v>450000</v>
      </c>
      <c r="AF48" s="48">
        <f t="shared" si="51"/>
        <v>450000</v>
      </c>
      <c r="AG48">
        <v>1</v>
      </c>
      <c r="AH48" s="16">
        <f>AE48+(AE48*'Ingreso Datos '!$D$17)</f>
        <v>450000</v>
      </c>
      <c r="AI48" s="48">
        <f t="shared" si="52"/>
        <v>450000</v>
      </c>
      <c r="AJ48">
        <v>1</v>
      </c>
      <c r="AK48" s="16">
        <f>AH48+(AH48*'Ingreso Datos '!$D$17)</f>
        <v>450000</v>
      </c>
      <c r="AL48" s="48">
        <f t="shared" si="53"/>
        <v>450000</v>
      </c>
      <c r="AM48" s="93">
        <v>1</v>
      </c>
      <c r="AN48" s="16">
        <f>AK48+(AK48*'Ingreso Datos '!$D$17)</f>
        <v>450000</v>
      </c>
      <c r="AO48" s="48">
        <f t="shared" si="54"/>
        <v>450000</v>
      </c>
      <c r="AP48">
        <v>1</v>
      </c>
      <c r="AQ48" s="16">
        <f>AN48+(AN48*'Ingreso Datos '!$D$17)</f>
        <v>450000</v>
      </c>
      <c r="AR48" s="48">
        <f t="shared" si="55"/>
        <v>450000</v>
      </c>
      <c r="AS48">
        <v>1</v>
      </c>
      <c r="AT48" s="16">
        <f>AQ48+(AQ48*'Ingreso Datos '!$D$17)</f>
        <v>450000</v>
      </c>
      <c r="AU48" s="48">
        <f t="shared" si="56"/>
        <v>450000</v>
      </c>
      <c r="AV48">
        <v>1</v>
      </c>
      <c r="AW48" s="16">
        <f>AT48+(AT48*'Ingreso Datos '!$D$17)</f>
        <v>450000</v>
      </c>
      <c r="AX48" s="48">
        <f t="shared" si="57"/>
        <v>450000</v>
      </c>
      <c r="AY48">
        <v>1</v>
      </c>
      <c r="AZ48" s="16">
        <f>AW48+(AW48*'Ingreso Datos '!$D$17)</f>
        <v>450000</v>
      </c>
      <c r="BA48" s="48">
        <f t="shared" si="58"/>
        <v>450000</v>
      </c>
      <c r="BB48">
        <v>1</v>
      </c>
      <c r="BC48" s="16">
        <f>AZ48+(AZ48*'Ingreso Datos '!$D$17)</f>
        <v>450000</v>
      </c>
      <c r="BD48" s="48">
        <f t="shared" si="59"/>
        <v>450000</v>
      </c>
      <c r="BE48">
        <v>1</v>
      </c>
      <c r="BF48" s="16">
        <f>BC48+(BC48*'Ingreso Datos '!$D$17)</f>
        <v>450000</v>
      </c>
      <c r="BG48" s="48">
        <f t="shared" si="60"/>
        <v>450000</v>
      </c>
      <c r="BH48">
        <v>1</v>
      </c>
      <c r="BI48" s="16">
        <f>BF48+(BF48*'Ingreso Datos '!$D$17)</f>
        <v>450000</v>
      </c>
      <c r="BJ48" s="48">
        <f t="shared" si="61"/>
        <v>450000</v>
      </c>
      <c r="BK48">
        <f t="shared" si="62"/>
        <v>1</v>
      </c>
      <c r="BL48" s="16">
        <f>BI48+(BI48*'Ingreso Datos '!$D$17)</f>
        <v>450000</v>
      </c>
      <c r="BM48" s="48">
        <f t="shared" si="63"/>
        <v>450000</v>
      </c>
      <c r="BN48">
        <f t="shared" si="64"/>
        <v>1</v>
      </c>
      <c r="BO48" s="16">
        <f>BL48+(BL48*'Ingreso Datos '!$D$17)</f>
        <v>450000</v>
      </c>
      <c r="BP48" s="48">
        <f t="shared" si="65"/>
        <v>450000</v>
      </c>
      <c r="BQ48">
        <f t="shared" si="66"/>
        <v>1</v>
      </c>
      <c r="BR48" s="16">
        <f>BO48+(BO48*'Ingreso Datos '!$D$17)</f>
        <v>450000</v>
      </c>
      <c r="BS48" s="48">
        <f t="shared" si="67"/>
        <v>450000</v>
      </c>
      <c r="BT48">
        <f t="shared" si="68"/>
        <v>1</v>
      </c>
      <c r="BU48" s="16">
        <f>BR48+(BR48*'Ingreso Datos '!$D$17)</f>
        <v>450000</v>
      </c>
      <c r="BV48" s="48">
        <f t="shared" si="69"/>
        <v>450000</v>
      </c>
      <c r="BW48">
        <f t="shared" si="70"/>
        <v>1</v>
      </c>
      <c r="BX48" s="16">
        <f>BU48+(BU48*'Ingreso Datos '!$D$17)</f>
        <v>450000</v>
      </c>
      <c r="BY48" s="48">
        <f t="shared" si="71"/>
        <v>450000</v>
      </c>
    </row>
    <row r="49" spans="2:77" s="2" customFormat="1" x14ac:dyDescent="0.25">
      <c r="B49" s="130" t="s">
        <v>84</v>
      </c>
      <c r="C49" s="19"/>
      <c r="D49" s="20"/>
      <c r="E49" s="46">
        <f>SUM(E29:E48)</f>
        <v>11843100</v>
      </c>
      <c r="F49" s="21"/>
      <c r="G49" s="21"/>
      <c r="H49" s="46">
        <f>SUM(H29:H48)</f>
        <v>2038310</v>
      </c>
      <c r="I49" s="19"/>
      <c r="J49" s="21"/>
      <c r="K49" s="46">
        <f>SUM(K29:K48)</f>
        <v>2233310</v>
      </c>
      <c r="L49" s="21"/>
      <c r="M49" s="21"/>
      <c r="N49" s="46">
        <f>SUM(N29:N48)</f>
        <v>3015000</v>
      </c>
      <c r="O49" s="21"/>
      <c r="P49" s="21"/>
      <c r="Q49" s="46">
        <f>SUM(Q29:Q48)</f>
        <v>2175000</v>
      </c>
      <c r="S49" s="21"/>
      <c r="T49" s="46">
        <f>SUM(T29:T48)</f>
        <v>1715000</v>
      </c>
      <c r="V49" s="21"/>
      <c r="W49" s="46">
        <f>SUM(W29:W48)</f>
        <v>1665000</v>
      </c>
      <c r="Y49" s="21"/>
      <c r="Z49" s="46">
        <f>SUM(Z29:Z48)</f>
        <v>1815000</v>
      </c>
      <c r="AB49" s="21"/>
      <c r="AC49" s="46">
        <f>SUM(AC29:AC48)</f>
        <v>1665000</v>
      </c>
      <c r="AE49" s="21"/>
      <c r="AF49" s="46">
        <f>SUM(AF29:AF48)</f>
        <v>1815000</v>
      </c>
      <c r="AH49" s="21"/>
      <c r="AI49" s="46">
        <f>SUM(AI29:AI48)</f>
        <v>1665000</v>
      </c>
      <c r="AK49" s="21"/>
      <c r="AL49" s="46">
        <f>SUM(AL29:AL48)</f>
        <v>1815000</v>
      </c>
      <c r="AN49" s="21"/>
      <c r="AO49" s="46">
        <f>SUM(AO29:AO48)</f>
        <v>1665000</v>
      </c>
      <c r="AQ49" s="21"/>
      <c r="AR49" s="46">
        <f>SUM(AR29:AR48)</f>
        <v>1815000</v>
      </c>
      <c r="AT49" s="21"/>
      <c r="AU49" s="46">
        <f>SUM(AU29:AU48)</f>
        <v>1665000</v>
      </c>
      <c r="AW49" s="21"/>
      <c r="AX49" s="46">
        <f>SUM(AX29:AX48)</f>
        <v>1815000</v>
      </c>
      <c r="AZ49" s="21"/>
      <c r="BA49" s="46">
        <f>SUM(BA29:BA48)</f>
        <v>1665000</v>
      </c>
      <c r="BC49" s="21"/>
      <c r="BD49" s="46">
        <f>SUM(BD29:BD48)</f>
        <v>1815000</v>
      </c>
      <c r="BF49" s="21"/>
      <c r="BG49" s="46">
        <f>SUM(BG29:BG48)</f>
        <v>1665000</v>
      </c>
      <c r="BI49" s="21"/>
      <c r="BJ49" s="46">
        <f>SUM(BJ29:BJ48)</f>
        <v>1815000</v>
      </c>
      <c r="BL49" s="21"/>
      <c r="BM49" s="46">
        <f>SUM(BM29:BM48)</f>
        <v>1665000</v>
      </c>
      <c r="BO49" s="21"/>
      <c r="BP49" s="46">
        <f>SUM(BP29:BP48)</f>
        <v>1815000</v>
      </c>
      <c r="BR49" s="21"/>
      <c r="BS49" s="46">
        <f>SUM(BS29:BS48)</f>
        <v>1665000</v>
      </c>
      <c r="BU49" s="21"/>
      <c r="BV49" s="46">
        <f>SUM(BV29:BV48)</f>
        <v>1815000</v>
      </c>
      <c r="BX49" s="21"/>
      <c r="BY49" s="46">
        <f>SUM(BY29:BY48)</f>
        <v>1665000</v>
      </c>
    </row>
    <row r="50" spans="2:77" x14ac:dyDescent="0.25">
      <c r="B50" s="29" t="s">
        <v>137</v>
      </c>
      <c r="C50" s="7" t="s">
        <v>136</v>
      </c>
      <c r="D50" s="7" t="s">
        <v>95</v>
      </c>
      <c r="E50" s="8" t="s">
        <v>29</v>
      </c>
      <c r="F50" s="7" t="s">
        <v>136</v>
      </c>
      <c r="G50" s="7" t="s">
        <v>95</v>
      </c>
      <c r="H50" s="8" t="s">
        <v>29</v>
      </c>
      <c r="I50" s="7" t="s">
        <v>136</v>
      </c>
      <c r="J50" s="7" t="s">
        <v>95</v>
      </c>
      <c r="K50" s="8" t="s">
        <v>29</v>
      </c>
      <c r="L50" s="7" t="s">
        <v>136</v>
      </c>
      <c r="M50" s="7" t="s">
        <v>95</v>
      </c>
      <c r="N50" s="8" t="s">
        <v>29</v>
      </c>
      <c r="O50" s="7" t="s">
        <v>136</v>
      </c>
      <c r="P50" s="7" t="s">
        <v>95</v>
      </c>
      <c r="Q50" s="8" t="s">
        <v>29</v>
      </c>
      <c r="R50" s="7" t="s">
        <v>136</v>
      </c>
      <c r="S50" s="7" t="s">
        <v>95</v>
      </c>
      <c r="T50" s="8" t="s">
        <v>29</v>
      </c>
      <c r="U50" s="7" t="s">
        <v>136</v>
      </c>
      <c r="V50" s="7" t="s">
        <v>95</v>
      </c>
      <c r="W50" s="8" t="s">
        <v>29</v>
      </c>
      <c r="X50" s="7" t="s">
        <v>136</v>
      </c>
      <c r="Y50" s="7" t="s">
        <v>95</v>
      </c>
      <c r="Z50" s="8" t="s">
        <v>29</v>
      </c>
      <c r="AA50" s="7" t="s">
        <v>136</v>
      </c>
      <c r="AB50" s="7" t="s">
        <v>95</v>
      </c>
      <c r="AC50" s="8" t="s">
        <v>29</v>
      </c>
      <c r="AD50" s="7" t="s">
        <v>136</v>
      </c>
      <c r="AE50" s="7" t="s">
        <v>95</v>
      </c>
      <c r="AF50" s="8" t="s">
        <v>29</v>
      </c>
      <c r="AG50" s="7" t="s">
        <v>136</v>
      </c>
      <c r="AH50" s="7" t="s">
        <v>95</v>
      </c>
      <c r="AI50" s="8" t="s">
        <v>29</v>
      </c>
      <c r="AJ50" s="7" t="s">
        <v>136</v>
      </c>
      <c r="AK50" s="7" t="s">
        <v>95</v>
      </c>
      <c r="AL50" s="8" t="s">
        <v>29</v>
      </c>
      <c r="AM50" s="7" t="s">
        <v>136</v>
      </c>
      <c r="AN50" s="7" t="s">
        <v>95</v>
      </c>
      <c r="AO50" s="8" t="s">
        <v>29</v>
      </c>
      <c r="AP50" s="7" t="s">
        <v>136</v>
      </c>
      <c r="AQ50" s="7" t="s">
        <v>95</v>
      </c>
      <c r="AR50" s="8" t="s">
        <v>29</v>
      </c>
      <c r="AS50" s="7" t="s">
        <v>136</v>
      </c>
      <c r="AT50" s="7" t="s">
        <v>95</v>
      </c>
      <c r="AU50" s="8" t="s">
        <v>29</v>
      </c>
      <c r="AV50" s="7" t="s">
        <v>136</v>
      </c>
      <c r="AW50" s="7" t="s">
        <v>95</v>
      </c>
      <c r="AX50" s="8" t="s">
        <v>29</v>
      </c>
      <c r="AY50" s="7" t="s">
        <v>136</v>
      </c>
      <c r="AZ50" s="7" t="s">
        <v>95</v>
      </c>
      <c r="BA50" s="8" t="s">
        <v>29</v>
      </c>
      <c r="BB50" s="7" t="s">
        <v>136</v>
      </c>
      <c r="BC50" s="7" t="s">
        <v>95</v>
      </c>
      <c r="BD50" s="8" t="s">
        <v>29</v>
      </c>
      <c r="BE50" s="7" t="s">
        <v>136</v>
      </c>
      <c r="BF50" s="7" t="s">
        <v>95</v>
      </c>
      <c r="BG50" s="8" t="s">
        <v>29</v>
      </c>
      <c r="BH50" s="7" t="s">
        <v>136</v>
      </c>
      <c r="BI50" s="7" t="s">
        <v>95</v>
      </c>
      <c r="BJ50" s="8" t="s">
        <v>29</v>
      </c>
      <c r="BK50" s="7" t="s">
        <v>136</v>
      </c>
      <c r="BL50" s="7" t="s">
        <v>95</v>
      </c>
      <c r="BM50" s="8" t="s">
        <v>29</v>
      </c>
      <c r="BN50" s="7" t="s">
        <v>136</v>
      </c>
      <c r="BO50" s="7" t="s">
        <v>95</v>
      </c>
      <c r="BP50" s="8" t="s">
        <v>29</v>
      </c>
      <c r="BQ50" s="7" t="s">
        <v>136</v>
      </c>
      <c r="BR50" s="7" t="s">
        <v>95</v>
      </c>
      <c r="BS50" s="8" t="s">
        <v>29</v>
      </c>
      <c r="BT50" s="7" t="s">
        <v>136</v>
      </c>
      <c r="BU50" s="7" t="s">
        <v>95</v>
      </c>
      <c r="BV50" s="8" t="s">
        <v>29</v>
      </c>
      <c r="BW50" s="7" t="s">
        <v>136</v>
      </c>
      <c r="BX50" s="7" t="s">
        <v>95</v>
      </c>
      <c r="BY50" s="8" t="s">
        <v>29</v>
      </c>
    </row>
    <row r="51" spans="2:77" outlineLevel="1" x14ac:dyDescent="0.25">
      <c r="B51" t="s">
        <v>87</v>
      </c>
      <c r="C51" s="12">
        <v>12</v>
      </c>
      <c r="D51" s="17">
        <f>'Ingreso Datos '!H32</f>
        <v>65000</v>
      </c>
      <c r="E51" s="17">
        <f>D51*C51</f>
        <v>780000</v>
      </c>
      <c r="F51" s="15">
        <v>12</v>
      </c>
      <c r="G51" s="16">
        <f>D51+(D51*'Ingreso Datos '!$D$17)</f>
        <v>65000</v>
      </c>
      <c r="H51" s="49">
        <f>G51*F51</f>
        <v>780000</v>
      </c>
      <c r="I51" s="15">
        <v>12</v>
      </c>
      <c r="J51" s="16">
        <f>G51+(G51*'Ingreso Datos '!$D$17)</f>
        <v>65000</v>
      </c>
      <c r="K51" s="49">
        <f>J51*I51</f>
        <v>780000</v>
      </c>
      <c r="L51" s="15">
        <v>12</v>
      </c>
      <c r="M51" s="16">
        <f>J51+(J51*'Ingreso Datos '!$D$17)</f>
        <v>65000</v>
      </c>
      <c r="N51" s="17">
        <f>M51*L51</f>
        <v>780000</v>
      </c>
      <c r="O51" s="15">
        <v>12</v>
      </c>
      <c r="P51" s="16">
        <f>M51+(M51*'Ingreso Datos '!$D$17)</f>
        <v>65000</v>
      </c>
      <c r="Q51" s="17">
        <f>P51*O51</f>
        <v>780000</v>
      </c>
      <c r="R51" s="15">
        <v>12</v>
      </c>
      <c r="S51" s="16">
        <f>P51+(P51*'Ingreso Datos '!$D$17)</f>
        <v>65000</v>
      </c>
      <c r="T51" s="17">
        <f>S51*R51</f>
        <v>780000</v>
      </c>
      <c r="U51" s="15">
        <v>12</v>
      </c>
      <c r="V51" s="16">
        <f>S51+(S51*'Ingreso Datos '!$D$17)</f>
        <v>65000</v>
      </c>
      <c r="W51" s="17">
        <f>V51*U51</f>
        <v>780000</v>
      </c>
      <c r="X51" s="15">
        <v>12</v>
      </c>
      <c r="Y51" s="16">
        <f>V51+(V51*'Ingreso Datos '!$D$17)</f>
        <v>65000</v>
      </c>
      <c r="Z51" s="17">
        <f>Y51*X51</f>
        <v>780000</v>
      </c>
      <c r="AA51" s="15">
        <v>12</v>
      </c>
      <c r="AB51" s="16">
        <f>Y51+(Y51*'Ingreso Datos '!$D$17)</f>
        <v>65000</v>
      </c>
      <c r="AC51" s="17">
        <f>AB51*AA51</f>
        <v>780000</v>
      </c>
      <c r="AD51" s="15">
        <v>12</v>
      </c>
      <c r="AE51" s="16">
        <f>AB51+(AB51*'Ingreso Datos '!$D$17)</f>
        <v>65000</v>
      </c>
      <c r="AF51" s="17">
        <f>AE51*AD51</f>
        <v>780000</v>
      </c>
      <c r="AG51" s="15">
        <v>12</v>
      </c>
      <c r="AH51" s="16">
        <f>AE51+(AE51*'Ingreso Datos '!$D$17)</f>
        <v>65000</v>
      </c>
      <c r="AI51" s="17">
        <f>AH51*AG51</f>
        <v>780000</v>
      </c>
      <c r="AJ51" s="15">
        <v>12</v>
      </c>
      <c r="AK51" s="16">
        <f>AH51+(AH51*'Ingreso Datos '!$D$17)</f>
        <v>65000</v>
      </c>
      <c r="AL51" s="17">
        <f>AK51*AJ51</f>
        <v>780000</v>
      </c>
      <c r="AM51" s="15">
        <v>12</v>
      </c>
      <c r="AN51" s="16">
        <f>AK51+(AK51*'Ingreso Datos '!$D$17)</f>
        <v>65000</v>
      </c>
      <c r="AO51" s="17">
        <f>AN51*AM51</f>
        <v>780000</v>
      </c>
      <c r="AP51" s="15">
        <v>12</v>
      </c>
      <c r="AQ51" s="16">
        <f>AN51+(AN51*'Ingreso Datos '!$D$17)</f>
        <v>65000</v>
      </c>
      <c r="AR51" s="17">
        <f>AQ51*AP51</f>
        <v>780000</v>
      </c>
      <c r="AS51" s="15">
        <v>12</v>
      </c>
      <c r="AT51" s="16">
        <f>AQ51+(AQ51*'Ingreso Datos '!$D$17)</f>
        <v>65000</v>
      </c>
      <c r="AU51" s="17">
        <f>AT51*AS51</f>
        <v>780000</v>
      </c>
      <c r="AV51" s="15">
        <v>12</v>
      </c>
      <c r="AW51" s="16">
        <f>AT51+(AT51*'Ingreso Datos '!$D$17)</f>
        <v>65000</v>
      </c>
      <c r="AX51" s="17">
        <f>AW51*AV51</f>
        <v>780000</v>
      </c>
      <c r="AY51" s="15">
        <v>12</v>
      </c>
      <c r="AZ51" s="16">
        <f>AW51+(AW51*'Ingreso Datos '!$D$17)</f>
        <v>65000</v>
      </c>
      <c r="BA51" s="17">
        <f>AZ51*AY51</f>
        <v>780000</v>
      </c>
      <c r="BB51" s="15">
        <v>12</v>
      </c>
      <c r="BC51" s="16">
        <f>AZ51+(AZ51*'Ingreso Datos '!$D$17)</f>
        <v>65000</v>
      </c>
      <c r="BD51" s="17">
        <f>BC51*BB51</f>
        <v>780000</v>
      </c>
      <c r="BE51" s="15">
        <v>12</v>
      </c>
      <c r="BF51" s="16">
        <f>BC51+(BC51*'Ingreso Datos '!$D$17)</f>
        <v>65000</v>
      </c>
      <c r="BG51" s="17">
        <f>BF51*BE51</f>
        <v>780000</v>
      </c>
      <c r="BH51" s="15">
        <v>12</v>
      </c>
      <c r="BI51" s="16">
        <f>BF51+(BF51*'Ingreso Datos '!$D$17)</f>
        <v>65000</v>
      </c>
      <c r="BJ51" s="17">
        <f>BI51*BH51</f>
        <v>780000</v>
      </c>
      <c r="BK51" s="15">
        <v>12</v>
      </c>
      <c r="BL51" s="16">
        <f>BI51+(BI51*'Ingreso Datos '!$D$17)</f>
        <v>65000</v>
      </c>
      <c r="BM51" s="17">
        <f>BL51*BK51</f>
        <v>780000</v>
      </c>
      <c r="BN51" s="15">
        <v>12</v>
      </c>
      <c r="BO51" s="16">
        <f>BL51+(BL51*'Ingreso Datos '!$D$17)</f>
        <v>65000</v>
      </c>
      <c r="BP51" s="17">
        <f>BO51*BN51</f>
        <v>780000</v>
      </c>
      <c r="BQ51" s="15">
        <v>12</v>
      </c>
      <c r="BR51" s="16">
        <f>BO51+(BO51*'Ingreso Datos '!$D$17)</f>
        <v>65000</v>
      </c>
      <c r="BS51" s="17">
        <f>BR51*BQ51</f>
        <v>780000</v>
      </c>
      <c r="BT51" s="15">
        <v>12</v>
      </c>
      <c r="BU51" s="16">
        <f>BR51+(BR51*'Ingreso Datos '!$D$17)</f>
        <v>65000</v>
      </c>
      <c r="BV51" s="49">
        <f>BU51*BT51</f>
        <v>780000</v>
      </c>
      <c r="BW51" s="15">
        <v>12</v>
      </c>
      <c r="BX51" s="16">
        <f>BU51+(BU51*'Ingreso Datos '!$D$17)</f>
        <v>65000</v>
      </c>
      <c r="BY51" s="49">
        <f>BX51*BW51</f>
        <v>780000</v>
      </c>
    </row>
    <row r="52" spans="2:77" s="2" customFormat="1" x14ac:dyDescent="0.25">
      <c r="B52" s="130" t="s">
        <v>88</v>
      </c>
      <c r="C52" s="19"/>
      <c r="D52" s="98"/>
      <c r="E52" s="46">
        <f>E51</f>
        <v>780000</v>
      </c>
      <c r="F52" s="21"/>
      <c r="G52" s="98"/>
      <c r="H52" s="87">
        <f>H51</f>
        <v>780000</v>
      </c>
      <c r="I52" s="19"/>
      <c r="J52" s="98"/>
      <c r="K52" s="87">
        <f>K51</f>
        <v>780000</v>
      </c>
      <c r="L52" s="21"/>
      <c r="M52" s="98"/>
      <c r="N52" s="87">
        <f>N51</f>
        <v>780000</v>
      </c>
      <c r="O52" s="21"/>
      <c r="P52" s="98"/>
      <c r="Q52" s="87">
        <f>Q51</f>
        <v>780000</v>
      </c>
      <c r="R52" s="120"/>
      <c r="S52" s="121"/>
      <c r="T52" s="122">
        <f>T51</f>
        <v>780000</v>
      </c>
      <c r="U52" s="120"/>
      <c r="V52" s="121"/>
      <c r="W52" s="122">
        <f>W51</f>
        <v>780000</v>
      </c>
      <c r="X52" s="120"/>
      <c r="Y52" s="121"/>
      <c r="Z52" s="122">
        <f>Z51</f>
        <v>780000</v>
      </c>
      <c r="AA52" s="120"/>
      <c r="AB52" s="121"/>
      <c r="AC52" s="122">
        <f>AC51</f>
        <v>780000</v>
      </c>
      <c r="AD52" s="120"/>
      <c r="AE52" s="121"/>
      <c r="AF52" s="122">
        <f>AF51</f>
        <v>780000</v>
      </c>
      <c r="AG52" s="120"/>
      <c r="AH52" s="121"/>
      <c r="AI52" s="122">
        <f>AI51</f>
        <v>780000</v>
      </c>
      <c r="AJ52" s="120"/>
      <c r="AK52" s="121"/>
      <c r="AL52" s="122">
        <f>AL51</f>
        <v>780000</v>
      </c>
      <c r="AM52" s="120"/>
      <c r="AN52" s="121"/>
      <c r="AO52" s="122">
        <f>AO51</f>
        <v>780000</v>
      </c>
      <c r="AP52" s="120"/>
      <c r="AQ52" s="121"/>
      <c r="AR52" s="122">
        <f>AR51</f>
        <v>780000</v>
      </c>
      <c r="AS52" s="120"/>
      <c r="AT52" s="121"/>
      <c r="AU52" s="122">
        <f>AU51</f>
        <v>780000</v>
      </c>
      <c r="AV52" s="120"/>
      <c r="AW52" s="121"/>
      <c r="AX52" s="122">
        <f>AX51</f>
        <v>780000</v>
      </c>
      <c r="AY52" s="120"/>
      <c r="AZ52" s="121"/>
      <c r="BA52" s="122">
        <f>BA51</f>
        <v>780000</v>
      </c>
      <c r="BB52" s="120"/>
      <c r="BC52" s="121"/>
      <c r="BD52" s="122">
        <f>BD51</f>
        <v>780000</v>
      </c>
      <c r="BE52" s="120"/>
      <c r="BF52" s="121"/>
      <c r="BG52" s="122">
        <f>BG51</f>
        <v>780000</v>
      </c>
      <c r="BH52" s="120"/>
      <c r="BI52" s="121"/>
      <c r="BJ52" s="122">
        <f>BJ51</f>
        <v>780000</v>
      </c>
      <c r="BK52" s="120"/>
      <c r="BL52" s="121"/>
      <c r="BM52" s="122">
        <f>BM51</f>
        <v>780000</v>
      </c>
      <c r="BN52" s="120"/>
      <c r="BO52" s="121"/>
      <c r="BP52" s="122">
        <f>BP51</f>
        <v>780000</v>
      </c>
      <c r="BQ52" s="120"/>
      <c r="BR52" s="121"/>
      <c r="BS52" s="122">
        <f>BS51</f>
        <v>780000</v>
      </c>
      <c r="BT52" s="120"/>
      <c r="BU52" s="121"/>
      <c r="BV52" s="122">
        <f>BV51</f>
        <v>780000</v>
      </c>
      <c r="BW52" s="120"/>
      <c r="BX52" s="121"/>
      <c r="BY52" s="122">
        <f>BY51</f>
        <v>780000</v>
      </c>
    </row>
    <row r="53" spans="2:77" ht="16.5" customHeight="1" x14ac:dyDescent="0.25">
      <c r="B53" s="57" t="s">
        <v>89</v>
      </c>
      <c r="C53" s="58"/>
      <c r="D53" s="58"/>
      <c r="E53" s="59">
        <f>SUM(E52+E49+E27)</f>
        <v>17553100</v>
      </c>
      <c r="F53" s="60"/>
      <c r="G53" s="58"/>
      <c r="H53" s="59">
        <f>SUM(H52+H49+H27)</f>
        <v>5155810</v>
      </c>
      <c r="I53" s="61"/>
      <c r="J53" s="58"/>
      <c r="K53" s="59">
        <f>SUM(K52+K49+K27)</f>
        <v>5292529.0857259743</v>
      </c>
      <c r="L53" s="58"/>
      <c r="M53" s="58"/>
      <c r="N53" s="59">
        <f>SUM(N52+N49+N27)</f>
        <v>5963778.3392280126</v>
      </c>
      <c r="O53" s="58"/>
      <c r="P53" s="58"/>
      <c r="Q53" s="59">
        <f>SUM(Q52+Q49+Q27)</f>
        <v>5631642.1083215987</v>
      </c>
      <c r="R53" s="123"/>
      <c r="S53" s="123"/>
      <c r="T53" s="124">
        <f>SUM(T52+T49+T27)</f>
        <v>5668921.0003236812</v>
      </c>
      <c r="U53" s="123"/>
      <c r="V53" s="123"/>
      <c r="W53" s="124">
        <f>SUM(W52+W49+W27)</f>
        <v>5847764.8294818066</v>
      </c>
      <c r="X53" s="123"/>
      <c r="Y53" s="123"/>
      <c r="Z53" s="124">
        <f>SUM(Z52+Z49+Z27)</f>
        <v>6082764.8294818066</v>
      </c>
      <c r="AA53" s="123"/>
      <c r="AB53" s="123"/>
      <c r="AC53" s="124">
        <f>SUM(AC52+AC49+AC27)</f>
        <v>5847764.8294818066</v>
      </c>
      <c r="AD53" s="123"/>
      <c r="AE53" s="123"/>
      <c r="AF53" s="124">
        <f>SUM(AF52+AF49+AF27)</f>
        <v>6082764.8294818066</v>
      </c>
      <c r="AG53" s="123"/>
      <c r="AH53" s="123"/>
      <c r="AI53" s="124">
        <f>SUM(AI52+AI49+AI27)</f>
        <v>5847764.8294818066</v>
      </c>
      <c r="AJ53" s="123"/>
      <c r="AK53" s="123"/>
      <c r="AL53" s="124">
        <f>SUM(AL52+AL49+AL27)</f>
        <v>6082764.8294818066</v>
      </c>
      <c r="AM53" s="123"/>
      <c r="AN53" s="123"/>
      <c r="AO53" s="124">
        <f>SUM(AO52+AO49+AO27)</f>
        <v>5847764.8294818066</v>
      </c>
      <c r="AP53" s="123"/>
      <c r="AQ53" s="123"/>
      <c r="AR53" s="124">
        <f>SUM(AR52+AR49+AR27)</f>
        <v>6082764.8294818066</v>
      </c>
      <c r="AS53" s="123"/>
      <c r="AT53" s="123"/>
      <c r="AU53" s="124">
        <f>SUM(AU52+AU49+AU27)</f>
        <v>5847764.8294818066</v>
      </c>
      <c r="AV53" s="123"/>
      <c r="AW53" s="123"/>
      <c r="AX53" s="124">
        <f>SUM(AX52+AX49+AX27)</f>
        <v>6082764.8294818066</v>
      </c>
      <c r="AY53" s="123"/>
      <c r="AZ53" s="123"/>
      <c r="BA53" s="124">
        <f>SUM(BA52+BA49+BA27)</f>
        <v>5847764.8294818066</v>
      </c>
      <c r="BB53" s="123"/>
      <c r="BC53" s="123"/>
      <c r="BD53" s="124">
        <f>SUM(BD52+BD49+BD27)</f>
        <v>6082764.8294818066</v>
      </c>
      <c r="BE53" s="123"/>
      <c r="BF53" s="123"/>
      <c r="BG53" s="124">
        <f>SUM(BG52+BG49+BG27)</f>
        <v>5847764.8294818066</v>
      </c>
      <c r="BH53" s="123"/>
      <c r="BI53" s="123"/>
      <c r="BJ53" s="124">
        <f>SUM(BJ52+BJ49+BJ27)</f>
        <v>6082764.8294818066</v>
      </c>
      <c r="BK53" s="123"/>
      <c r="BL53" s="123"/>
      <c r="BM53" s="124">
        <f>SUM(BM52+BM49+BM27)</f>
        <v>5847764.8294818066</v>
      </c>
      <c r="BN53" s="123"/>
      <c r="BO53" s="123"/>
      <c r="BP53" s="124">
        <f>SUM(BP52+BP49+BP27)</f>
        <v>6082764.8294818066</v>
      </c>
      <c r="BQ53" s="123"/>
      <c r="BR53" s="123"/>
      <c r="BS53" s="124">
        <f>SUM(BS52+BS49+BS27)</f>
        <v>5847764.8294818066</v>
      </c>
      <c r="BT53" s="123"/>
      <c r="BU53" s="123"/>
      <c r="BV53" s="124">
        <f>SUM(BV52+BV49+BV27)</f>
        <v>6082764.8294818066</v>
      </c>
      <c r="BW53" s="123"/>
      <c r="BX53" s="123"/>
      <c r="BY53" s="124">
        <f>SUM(BY52+BY49+BY27)</f>
        <v>5847764.8294818066</v>
      </c>
    </row>
    <row r="54" spans="2:77" ht="16.5" customHeight="1" x14ac:dyDescent="0.25">
      <c r="B54" s="47"/>
      <c r="C54" s="41"/>
      <c r="D54" s="41"/>
      <c r="E54" s="42"/>
      <c r="F54" s="43"/>
      <c r="G54" s="41"/>
      <c r="H54" s="41"/>
      <c r="I54" s="53"/>
      <c r="J54" s="54"/>
      <c r="K54" s="55"/>
      <c r="L54" s="54"/>
      <c r="M54" s="54"/>
      <c r="N54" s="55"/>
      <c r="O54" s="54"/>
      <c r="P54" s="54"/>
      <c r="Q54" s="56"/>
    </row>
    <row r="55" spans="2:77" ht="17.25" customHeight="1" x14ac:dyDescent="0.25">
      <c r="B55" s="50" t="s">
        <v>101</v>
      </c>
      <c r="C55" s="134"/>
      <c r="D55" s="135"/>
      <c r="E55" s="107">
        <f>E6-E53</f>
        <v>-17553100</v>
      </c>
      <c r="F55" s="99"/>
      <c r="G55" s="100"/>
      <c r="H55" s="101">
        <f>H6-H53</f>
        <v>-5155810</v>
      </c>
      <c r="I55" s="99"/>
      <c r="J55" s="100"/>
      <c r="K55" s="101">
        <f>K6-K53</f>
        <v>-2092529.0857259743</v>
      </c>
      <c r="L55" s="51"/>
      <c r="M55" s="51"/>
      <c r="N55" s="101">
        <f>N6-N53</f>
        <v>-843778.3392280126</v>
      </c>
      <c r="O55" s="51"/>
      <c r="P55" s="51"/>
      <c r="Q55" s="101">
        <f>Q6-Q53</f>
        <v>2688357.8916784013</v>
      </c>
      <c r="R55" s="22"/>
      <c r="S55" s="22"/>
      <c r="T55" s="101">
        <f>T6-T53</f>
        <v>4571078.9996763188</v>
      </c>
      <c r="U55" s="22"/>
      <c r="V55" s="22"/>
      <c r="W55" s="101">
        <f>W6-W53</f>
        <v>6952235.1705181934</v>
      </c>
      <c r="X55" s="22"/>
      <c r="Y55" s="22"/>
      <c r="Z55" s="101">
        <f>Z6-Z53</f>
        <v>6717235.1705181934</v>
      </c>
      <c r="AA55" s="22"/>
      <c r="AB55" s="22"/>
      <c r="AC55" s="101">
        <f>AC6-AC53</f>
        <v>6952235.1705181934</v>
      </c>
      <c r="AD55" s="22"/>
      <c r="AE55" s="22"/>
      <c r="AF55" s="101">
        <f>AF6-AF53</f>
        <v>6717235.1705181934</v>
      </c>
      <c r="AG55" s="22"/>
      <c r="AH55" s="22"/>
      <c r="AI55" s="101">
        <f>AI6-AI53</f>
        <v>6952235.1705181934</v>
      </c>
      <c r="AJ55" s="22"/>
      <c r="AK55" s="22"/>
      <c r="AL55" s="101">
        <f>AL6-AL53</f>
        <v>6717235.1705181934</v>
      </c>
      <c r="AM55" s="22"/>
      <c r="AN55" s="22"/>
      <c r="AO55" s="101">
        <f>AO6-AO53</f>
        <v>6952235.1705181934</v>
      </c>
      <c r="AP55" s="22"/>
      <c r="AQ55" s="22"/>
      <c r="AR55" s="101">
        <f>AR6-AR53</f>
        <v>6717235.1705181934</v>
      </c>
      <c r="AS55" s="22"/>
      <c r="AT55" s="22"/>
      <c r="AU55" s="101">
        <f>AU6-AU53</f>
        <v>6952235.1705181934</v>
      </c>
      <c r="AV55" s="22"/>
      <c r="AW55" s="22"/>
      <c r="AX55" s="101">
        <f>AX6-AX53</f>
        <v>6717235.1705181934</v>
      </c>
      <c r="AY55" s="22"/>
      <c r="AZ55" s="22"/>
      <c r="BA55" s="101">
        <f>BA6-BA53</f>
        <v>6952235.1705181934</v>
      </c>
      <c r="BB55" s="22"/>
      <c r="BC55" s="22"/>
      <c r="BD55" s="101">
        <f>BD6-BD53</f>
        <v>6717235.1705181934</v>
      </c>
      <c r="BE55" s="22"/>
      <c r="BF55" s="22"/>
      <c r="BG55" s="101">
        <f>BG6-BG53</f>
        <v>6952235.1705181934</v>
      </c>
      <c r="BH55" s="22"/>
      <c r="BI55" s="22"/>
      <c r="BJ55" s="101">
        <f>BJ6-BJ53</f>
        <v>6717235.1705181934</v>
      </c>
      <c r="BK55" s="22"/>
      <c r="BL55" s="22"/>
      <c r="BM55" s="101">
        <f>BM6-BM53</f>
        <v>6952235.1705181934</v>
      </c>
      <c r="BN55" s="22"/>
      <c r="BO55" s="22"/>
      <c r="BP55" s="101">
        <f>BP6-BP53</f>
        <v>6717235.1705181934</v>
      </c>
      <c r="BQ55" s="22"/>
      <c r="BR55" s="22"/>
      <c r="BS55" s="101">
        <f>BS6-BS53</f>
        <v>6952235.1705181934</v>
      </c>
      <c r="BT55" s="22"/>
      <c r="BU55" s="22"/>
      <c r="BV55" s="101">
        <f>BV6-BV53</f>
        <v>6717235.1705181934</v>
      </c>
      <c r="BW55" s="22"/>
      <c r="BX55" s="22"/>
      <c r="BY55" s="101">
        <f>BY6-BY53</f>
        <v>6952235.1705181934</v>
      </c>
    </row>
    <row r="56" spans="2:77" hidden="1" outlineLevel="1" x14ac:dyDescent="0.25">
      <c r="B56" s="125" t="s">
        <v>21</v>
      </c>
      <c r="E56" s="102">
        <f>E55</f>
        <v>-17553100</v>
      </c>
      <c r="H56" s="103">
        <f>E56+H55</f>
        <v>-22708910</v>
      </c>
      <c r="K56" s="103">
        <f>H56+K55</f>
        <v>-24801439.085725974</v>
      </c>
      <c r="N56" s="103">
        <f>K56+N55</f>
        <v>-25645217.424953986</v>
      </c>
      <c r="Q56" s="103">
        <f>N56+Q55</f>
        <v>-22956859.533275586</v>
      </c>
      <c r="T56" s="103">
        <f>Q56+T55</f>
        <v>-18385780.533599265</v>
      </c>
      <c r="W56" s="103">
        <f>T56+W55</f>
        <v>-11433545.363081072</v>
      </c>
      <c r="Z56" s="103">
        <f>W56+Z55</f>
        <v>-4716310.1925628781</v>
      </c>
      <c r="AC56" s="103">
        <f>Z56+AC55</f>
        <v>2235924.9779553153</v>
      </c>
      <c r="AF56" s="103">
        <f>AC56+AF55</f>
        <v>8953160.1484735087</v>
      </c>
      <c r="AI56" s="103">
        <f>AF56+AI55</f>
        <v>15905395.318991702</v>
      </c>
      <c r="AL56" s="103">
        <f>AI56+AL55</f>
        <v>22622630.489509895</v>
      </c>
      <c r="AO56" s="103">
        <f>AL56+AO55</f>
        <v>29574865.660028089</v>
      </c>
      <c r="AR56" s="103">
        <f>AO56+AR55</f>
        <v>36292100.830546282</v>
      </c>
      <c r="AU56" s="103">
        <f>AR56+AU55</f>
        <v>43244336.001064479</v>
      </c>
      <c r="AX56" s="103">
        <f>AU56+AX55</f>
        <v>49961571.171582669</v>
      </c>
      <c r="BA56" s="103">
        <f>AX56+BA55</f>
        <v>56913806.342100859</v>
      </c>
      <c r="BD56" s="103">
        <f>BA56+BD55</f>
        <v>63631041.512619048</v>
      </c>
      <c r="BG56" s="103">
        <f>BD56+BG55</f>
        <v>70583276.683137238</v>
      </c>
      <c r="BJ56" s="103">
        <f>BG56+BJ55</f>
        <v>77300511.853655428</v>
      </c>
      <c r="BM56" s="103">
        <f>BJ56+BM55</f>
        <v>84252747.024173617</v>
      </c>
      <c r="BP56" s="103">
        <f>BM56+BP55</f>
        <v>90969982.194691807</v>
      </c>
      <c r="BS56" s="103">
        <f>BP56+BS55</f>
        <v>97922217.365209997</v>
      </c>
      <c r="BV56" s="103">
        <f>BS56+BV55</f>
        <v>104639452.53572819</v>
      </c>
      <c r="BY56" s="103">
        <f>BV56+BY55</f>
        <v>111591687.70624638</v>
      </c>
    </row>
    <row r="57" spans="2:77" collapsed="1" x14ac:dyDescent="0.25">
      <c r="B57" s="126" t="s">
        <v>97</v>
      </c>
      <c r="C57" s="30"/>
      <c r="D57" s="30"/>
      <c r="E57" s="104">
        <f>IF(E56&gt;0,MIN(E56,C55),0)*'Ingreso Datos '!$D$18</f>
        <v>0</v>
      </c>
      <c r="F57" s="30"/>
      <c r="G57" s="30"/>
      <c r="H57" s="104">
        <f>IF(H56&gt;0,MIN(H56,H55),0)*'Ingreso Datos '!$D$18</f>
        <v>0</v>
      </c>
      <c r="I57" s="30"/>
      <c r="J57" s="30"/>
      <c r="K57" s="104">
        <f>IF(K56&gt;0,MIN(K56,K55),0)*'Ingreso Datos '!$D$18</f>
        <v>0</v>
      </c>
      <c r="L57" s="30"/>
      <c r="M57" s="30"/>
      <c r="N57" s="104">
        <f>IF(N56&gt;0,MIN(N56,N55),0)*'Ingreso Datos '!$D$18</f>
        <v>0</v>
      </c>
      <c r="O57" s="30"/>
      <c r="P57" s="30"/>
      <c r="Q57" s="104">
        <f>IF(Q56&gt;0,MIN(Q56,Q55),0)*'Ingreso Datos '!$D$18</f>
        <v>0</v>
      </c>
      <c r="T57" s="104">
        <f>IF(T56&gt;0,MIN(T56,T55),0)*'Ingreso Datos '!$D$18</f>
        <v>0</v>
      </c>
      <c r="W57" s="104">
        <f>IF(W56&gt;0,MIN(W56,W55),0)*'Ingreso Datos '!$D$18</f>
        <v>0</v>
      </c>
      <c r="Z57" s="104">
        <f>IF(Z56&gt;0,MIN(Z56,Z55),0)*'Ingreso Datos '!$D$18</f>
        <v>0</v>
      </c>
      <c r="AC57" s="104">
        <f>IF(AC56&gt;0,MIN(AC56,AC55),0)*'Ingreso Datos '!$D$18</f>
        <v>0</v>
      </c>
      <c r="AF57" s="104">
        <f>IF(AF56&gt;0,MIN(AF56,AF55),0)*'Ingreso Datos '!$D$18</f>
        <v>0</v>
      </c>
      <c r="AI57" s="104">
        <f>IF(AI56&gt;0,MIN(AI56,AI55),0)*'Ingreso Datos '!$D$18</f>
        <v>0</v>
      </c>
      <c r="AL57" s="104">
        <f>IF(AL56&gt;0,MIN(AL56,AL55),0)*'Ingreso Datos '!$D$18</f>
        <v>0</v>
      </c>
      <c r="AO57" s="104">
        <f>IF(AO56&gt;0,MIN(AO56,AO55),0)*'Ingreso Datos '!$D$18</f>
        <v>0</v>
      </c>
      <c r="AR57" s="104">
        <f>IF(AR56&gt;0,MIN(AR56,AR55),0)*'Ingreso Datos '!$D$18</f>
        <v>0</v>
      </c>
      <c r="AU57" s="104">
        <f>IF(AU56&gt;0,MIN(AU56,AU55),0)*'Ingreso Datos '!$D$18</f>
        <v>0</v>
      </c>
      <c r="AX57" s="104">
        <f>IF(AX56&gt;0,MIN(AX56,AX55),0)*'Ingreso Datos '!$D$18</f>
        <v>0</v>
      </c>
      <c r="BA57" s="104">
        <f>IF(BA56&gt;0,MIN(BA56,BA55),0)*'Ingreso Datos '!$D$18</f>
        <v>0</v>
      </c>
      <c r="BD57" s="104">
        <f>IF(BD56&gt;0,MIN(BD56,BD55),0)*'Ingreso Datos '!$D$18</f>
        <v>0</v>
      </c>
      <c r="BG57" s="104">
        <f>IF(BG56&gt;0,MIN(BG56,BG55),0)*'Ingreso Datos '!$D$18</f>
        <v>0</v>
      </c>
      <c r="BJ57" s="104">
        <f>IF(BJ56&gt;0,MIN(BJ56,BJ55),0)*'Ingreso Datos '!$D$18</f>
        <v>0</v>
      </c>
      <c r="BM57" s="104">
        <f>IF(BM56&gt;0,MIN(BM56,BM55),0)*'Ingreso Datos '!$D$18</f>
        <v>0</v>
      </c>
      <c r="BP57" s="104">
        <f>IF(BP56&gt;0,MIN(BP56,BP55),0)*'Ingreso Datos '!$D$18</f>
        <v>0</v>
      </c>
      <c r="BS57" s="104">
        <f>IF(BS56&gt;0,MIN(BS56,BS55),0)*'Ingreso Datos '!$D$18</f>
        <v>0</v>
      </c>
      <c r="BV57" s="104">
        <f>IF(BV56&gt;0,MIN(BV56,BV55),0)*'Ingreso Datos '!$D$18</f>
        <v>0</v>
      </c>
      <c r="BY57" s="104">
        <f>IF(BY56&gt;0,MIN(BY56,BY55),0)*'Ingreso Datos '!$D$18</f>
        <v>0</v>
      </c>
    </row>
    <row r="58" spans="2:77" s="110" customFormat="1" ht="16.5" customHeight="1" x14ac:dyDescent="0.25">
      <c r="B58" s="127" t="s">
        <v>98</v>
      </c>
      <c r="C58" s="105"/>
      <c r="D58" s="106"/>
      <c r="E58" s="107">
        <f>C55-E57</f>
        <v>0</v>
      </c>
      <c r="F58" s="108"/>
      <c r="G58" s="106"/>
      <c r="H58" s="107">
        <f>H55-H57</f>
        <v>-5155810</v>
      </c>
      <c r="I58" s="109"/>
      <c r="J58" s="109"/>
      <c r="K58" s="107">
        <f>K55-K57</f>
        <v>-2092529.0857259743</v>
      </c>
      <c r="L58" s="109"/>
      <c r="M58" s="109"/>
      <c r="N58" s="107">
        <f>N55-N57</f>
        <v>-843778.3392280126</v>
      </c>
      <c r="O58" s="109"/>
      <c r="P58" s="109"/>
      <c r="Q58" s="107">
        <f>Q55-Q57</f>
        <v>2688357.8916784013</v>
      </c>
      <c r="R58" s="109"/>
      <c r="S58" s="109"/>
      <c r="T58" s="107">
        <f>T55-T57</f>
        <v>4571078.9996763188</v>
      </c>
      <c r="U58" s="109"/>
      <c r="V58" s="109"/>
      <c r="W58" s="107">
        <f>W55-W57</f>
        <v>6952235.1705181934</v>
      </c>
      <c r="X58" s="109"/>
      <c r="Y58" s="109"/>
      <c r="Z58" s="107">
        <f>Z55-Z57</f>
        <v>6717235.1705181934</v>
      </c>
      <c r="AA58" s="109"/>
      <c r="AB58" s="109"/>
      <c r="AC58" s="107">
        <f>AC55-AC57</f>
        <v>6952235.1705181934</v>
      </c>
      <c r="AD58" s="109"/>
      <c r="AE58" s="109"/>
      <c r="AF58" s="107">
        <f>AF55-AF57</f>
        <v>6717235.1705181934</v>
      </c>
      <c r="AG58" s="109"/>
      <c r="AH58" s="109"/>
      <c r="AI58" s="107">
        <f>AI55-AI57</f>
        <v>6952235.1705181934</v>
      </c>
      <c r="AJ58" s="109"/>
      <c r="AK58" s="109"/>
      <c r="AL58" s="107">
        <f>AL55-AL57</f>
        <v>6717235.1705181934</v>
      </c>
      <c r="AM58" s="109"/>
      <c r="AN58" s="109"/>
      <c r="AO58" s="107">
        <f>AO55-AO57</f>
        <v>6952235.1705181934</v>
      </c>
      <c r="AP58" s="109"/>
      <c r="AQ58" s="109"/>
      <c r="AR58" s="107">
        <f>AR55-AR57</f>
        <v>6717235.1705181934</v>
      </c>
      <c r="AS58" s="109"/>
      <c r="AT58" s="109"/>
      <c r="AU58" s="107">
        <f>AU55-AU57</f>
        <v>6952235.1705181934</v>
      </c>
      <c r="AV58" s="109"/>
      <c r="AW58" s="109"/>
      <c r="AX58" s="107">
        <f>AX55-AX57</f>
        <v>6717235.1705181934</v>
      </c>
      <c r="AY58" s="109"/>
      <c r="AZ58" s="109"/>
      <c r="BA58" s="107">
        <f>BA55-BA57</f>
        <v>6952235.1705181934</v>
      </c>
      <c r="BB58" s="109"/>
      <c r="BC58" s="109"/>
      <c r="BD58" s="107">
        <f>BD55-BD57</f>
        <v>6717235.1705181934</v>
      </c>
      <c r="BE58" s="109"/>
      <c r="BF58" s="109"/>
      <c r="BG58" s="107">
        <f>BG55-BG57</f>
        <v>6952235.1705181934</v>
      </c>
      <c r="BH58" s="109"/>
      <c r="BI58" s="109"/>
      <c r="BJ58" s="107">
        <f>BJ55-BJ57</f>
        <v>6717235.1705181934</v>
      </c>
      <c r="BK58" s="109"/>
      <c r="BL58" s="109"/>
      <c r="BM58" s="107">
        <f>BM55-BM57</f>
        <v>6952235.1705181934</v>
      </c>
      <c r="BN58" s="109"/>
      <c r="BO58" s="109"/>
      <c r="BP58" s="107">
        <f>BP55-BP57</f>
        <v>6717235.1705181934</v>
      </c>
      <c r="BQ58" s="109"/>
      <c r="BR58" s="109"/>
      <c r="BS58" s="107">
        <f>BS55-BS57</f>
        <v>6952235.1705181934</v>
      </c>
      <c r="BT58" s="109"/>
      <c r="BU58" s="109"/>
      <c r="BV58" s="107">
        <f>BV55-BV57</f>
        <v>6717235.1705181934</v>
      </c>
      <c r="BW58" s="109"/>
      <c r="BX58" s="109"/>
      <c r="BY58" s="107">
        <f>BY55-BY57</f>
        <v>6952235.1705181934</v>
      </c>
    </row>
    <row r="59" spans="2:77" x14ac:dyDescent="0.25">
      <c r="B59" s="126" t="s">
        <v>99</v>
      </c>
      <c r="C59" s="111"/>
      <c r="D59" s="111"/>
      <c r="E59" s="112">
        <f>E55</f>
        <v>-17553100</v>
      </c>
      <c r="F59" s="111"/>
      <c r="G59" s="111"/>
      <c r="H59" s="113"/>
      <c r="I59" s="111"/>
      <c r="J59" s="111"/>
      <c r="K59" s="113"/>
      <c r="L59" s="111"/>
      <c r="M59" s="111"/>
      <c r="N59" s="113"/>
      <c r="O59" s="111"/>
      <c r="P59" s="111"/>
      <c r="Q59" s="113"/>
      <c r="R59" s="114"/>
      <c r="S59" s="114"/>
      <c r="T59" s="115"/>
      <c r="U59" s="114"/>
      <c r="V59" s="114"/>
      <c r="W59" s="115"/>
      <c r="X59" s="114"/>
      <c r="Y59" s="114"/>
      <c r="Z59" s="115"/>
      <c r="AA59" s="114"/>
      <c r="AB59" s="114"/>
      <c r="AC59" s="115"/>
      <c r="AD59" s="114"/>
      <c r="AE59" s="114"/>
      <c r="AF59" s="115"/>
      <c r="AG59" s="114"/>
      <c r="AH59" s="114"/>
      <c r="AI59" s="115"/>
      <c r="AJ59" s="114"/>
      <c r="AK59" s="114"/>
      <c r="AL59" s="115"/>
      <c r="AM59" s="114"/>
      <c r="AN59" s="114"/>
      <c r="AO59" s="115"/>
      <c r="AP59" s="114"/>
      <c r="AQ59" s="114"/>
      <c r="AR59" s="115"/>
      <c r="AS59" s="114"/>
      <c r="AT59" s="114"/>
      <c r="AU59" s="115"/>
      <c r="AV59" s="114"/>
      <c r="AW59" s="114"/>
      <c r="AX59" s="115"/>
      <c r="AY59" s="114"/>
      <c r="AZ59" s="114"/>
      <c r="BA59" s="115"/>
      <c r="BB59" s="114"/>
      <c r="BC59" s="114"/>
      <c r="BD59" s="115"/>
      <c r="BE59" s="114"/>
      <c r="BF59" s="114"/>
      <c r="BG59" s="115"/>
      <c r="BH59" s="114"/>
      <c r="BI59" s="114"/>
      <c r="BJ59" s="115"/>
      <c r="BK59" s="114"/>
      <c r="BL59" s="114"/>
      <c r="BM59" s="115"/>
      <c r="BN59" s="114"/>
      <c r="BO59" s="114"/>
      <c r="BP59" s="115"/>
      <c r="BQ59" s="114"/>
      <c r="BR59" s="114"/>
      <c r="BS59" s="115"/>
      <c r="BT59" s="114"/>
      <c r="BU59" s="114"/>
      <c r="BV59" s="115"/>
      <c r="BW59" s="114"/>
      <c r="BX59" s="114"/>
      <c r="BY59" s="115"/>
    </row>
    <row r="60" spans="2:77" x14ac:dyDescent="0.25">
      <c r="B60" s="126" t="s">
        <v>138</v>
      </c>
      <c r="C60" s="116"/>
      <c r="D60" s="116"/>
      <c r="E60" s="117"/>
      <c r="F60" s="116"/>
      <c r="G60" s="116"/>
      <c r="H60" s="117"/>
      <c r="I60" s="116"/>
      <c r="J60" s="116"/>
      <c r="K60" s="117"/>
      <c r="L60" s="116"/>
      <c r="M60" s="116"/>
      <c r="N60" s="117"/>
      <c r="O60" s="116"/>
      <c r="P60" s="116"/>
      <c r="Q60" s="117"/>
      <c r="R60" s="118"/>
      <c r="S60" s="118"/>
      <c r="T60" s="119"/>
      <c r="U60" s="118"/>
      <c r="V60" s="118"/>
      <c r="W60" s="119"/>
      <c r="X60" s="118"/>
      <c r="Y60" s="118"/>
      <c r="Z60" s="119"/>
      <c r="AA60" s="118"/>
      <c r="AB60" s="118"/>
      <c r="AC60" s="119"/>
      <c r="AD60" s="118"/>
      <c r="AE60" s="118"/>
      <c r="AF60" s="119"/>
      <c r="AG60" s="118"/>
      <c r="AH60" s="118"/>
      <c r="AI60" s="119"/>
      <c r="AJ60" s="118"/>
      <c r="AK60" s="118"/>
      <c r="AL60" s="119"/>
      <c r="AM60" s="118"/>
      <c r="AN60" s="118"/>
      <c r="AO60" s="119"/>
      <c r="AP60" s="118"/>
      <c r="AQ60" s="118"/>
      <c r="AR60" s="119"/>
      <c r="AS60" s="118"/>
      <c r="AT60" s="118"/>
      <c r="AU60" s="119"/>
      <c r="AV60" s="118"/>
      <c r="AW60" s="118"/>
      <c r="AX60" s="119"/>
      <c r="AY60" s="118"/>
      <c r="AZ60" s="118"/>
      <c r="BA60" s="119"/>
      <c r="BB60" s="118"/>
      <c r="BC60" s="118"/>
      <c r="BD60" s="119"/>
      <c r="BE60" s="118"/>
      <c r="BF60" s="118"/>
      <c r="BG60" s="119"/>
      <c r="BH60" s="118"/>
      <c r="BI60" s="118"/>
      <c r="BJ60" s="119"/>
      <c r="BK60" s="118"/>
      <c r="BL60" s="118"/>
      <c r="BM60" s="119"/>
      <c r="BN60" s="118"/>
      <c r="BO60" s="118"/>
      <c r="BP60" s="119"/>
      <c r="BQ60" s="118"/>
      <c r="BR60" s="118"/>
      <c r="BS60" s="119"/>
      <c r="BT60" s="118"/>
      <c r="BU60" s="118"/>
      <c r="BV60" s="119"/>
      <c r="BW60" s="118"/>
      <c r="BX60" s="118"/>
      <c r="BY60" s="119"/>
    </row>
    <row r="61" spans="2:77" s="110" customFormat="1" x14ac:dyDescent="0.25">
      <c r="B61" s="52" t="s">
        <v>100</v>
      </c>
      <c r="C61" s="109"/>
      <c r="D61" s="109"/>
      <c r="E61" s="107">
        <f>E58+E59+E60</f>
        <v>-17553100</v>
      </c>
      <c r="F61" s="109"/>
      <c r="G61" s="109"/>
      <c r="H61" s="107">
        <f>H58+H59+H60</f>
        <v>-5155810</v>
      </c>
      <c r="I61" s="109"/>
      <c r="J61" s="109"/>
      <c r="K61" s="107">
        <f>K58+K59+K60</f>
        <v>-2092529.0857259743</v>
      </c>
      <c r="L61" s="109"/>
      <c r="M61" s="109"/>
      <c r="N61" s="107">
        <f>N58+N59+N60</f>
        <v>-843778.3392280126</v>
      </c>
      <c r="O61" s="109"/>
      <c r="P61" s="109"/>
      <c r="Q61" s="107">
        <f>Q58+Q59+Q60</f>
        <v>2688357.8916784013</v>
      </c>
      <c r="R61" s="109"/>
      <c r="S61" s="109"/>
      <c r="T61" s="107">
        <f>T58+T59+T60</f>
        <v>4571078.9996763188</v>
      </c>
      <c r="U61" s="109"/>
      <c r="V61" s="109"/>
      <c r="W61" s="107">
        <f>W58+W59+W60</f>
        <v>6952235.1705181934</v>
      </c>
      <c r="X61" s="109"/>
      <c r="Y61" s="109"/>
      <c r="Z61" s="107">
        <f>Z58+Z59+Z60</f>
        <v>6717235.1705181934</v>
      </c>
      <c r="AA61" s="109"/>
      <c r="AB61" s="109"/>
      <c r="AC61" s="107">
        <f>AC58+AC59+AC60</f>
        <v>6952235.1705181934</v>
      </c>
      <c r="AD61" s="109"/>
      <c r="AE61" s="109"/>
      <c r="AF61" s="107">
        <f>AF58+AF59+AF60</f>
        <v>6717235.1705181934</v>
      </c>
      <c r="AG61" s="109"/>
      <c r="AH61" s="109"/>
      <c r="AI61" s="107">
        <f>AI58+AI59+AI60</f>
        <v>6952235.1705181934</v>
      </c>
      <c r="AJ61" s="109"/>
      <c r="AK61" s="109"/>
      <c r="AL61" s="107">
        <f>AL58+AL59+AL60</f>
        <v>6717235.1705181934</v>
      </c>
      <c r="AM61" s="109"/>
      <c r="AN61" s="109"/>
      <c r="AO61" s="107">
        <f>AO58+AO59+AO60</f>
        <v>6952235.1705181934</v>
      </c>
      <c r="AP61" s="109"/>
      <c r="AQ61" s="109"/>
      <c r="AR61" s="107">
        <f>AR58+AR59+AR60</f>
        <v>6717235.1705181934</v>
      </c>
      <c r="AS61" s="109"/>
      <c r="AT61" s="109"/>
      <c r="AU61" s="107">
        <f>AU58+AU59+AU60</f>
        <v>6952235.1705181934</v>
      </c>
      <c r="AV61" s="109"/>
      <c r="AW61" s="109"/>
      <c r="AX61" s="107">
        <f>AX58+AX59+AX60</f>
        <v>6717235.1705181934</v>
      </c>
      <c r="AY61" s="109"/>
      <c r="AZ61" s="109"/>
      <c r="BA61" s="107">
        <f>BA58+BA59+BA60</f>
        <v>6952235.1705181934</v>
      </c>
      <c r="BB61" s="109"/>
      <c r="BC61" s="109"/>
      <c r="BD61" s="107">
        <f>BD58+BD59+BD60</f>
        <v>6717235.1705181934</v>
      </c>
      <c r="BE61" s="109"/>
      <c r="BF61" s="109"/>
      <c r="BG61" s="107">
        <f>BG58+BG59+BG60</f>
        <v>6952235.1705181934</v>
      </c>
      <c r="BH61" s="109"/>
      <c r="BI61" s="109"/>
      <c r="BJ61" s="107">
        <f>BJ58+BJ59+BJ60</f>
        <v>6717235.1705181934</v>
      </c>
      <c r="BK61" s="109"/>
      <c r="BL61" s="109"/>
      <c r="BM61" s="107">
        <f>BM58+BM59+BM60</f>
        <v>6952235.1705181934</v>
      </c>
      <c r="BN61" s="109"/>
      <c r="BO61" s="109"/>
      <c r="BP61" s="107">
        <f>BP58+BP59+BP60</f>
        <v>6717235.1705181934</v>
      </c>
      <c r="BQ61" s="109"/>
      <c r="BR61" s="109"/>
      <c r="BS61" s="107">
        <f>BS58+BS59+BS60</f>
        <v>6952235.1705181934</v>
      </c>
      <c r="BT61" s="109"/>
      <c r="BU61" s="109"/>
      <c r="BV61" s="107">
        <f>BV58+BV59+BV60</f>
        <v>6717235.1705181934</v>
      </c>
      <c r="BW61" s="109"/>
      <c r="BX61" s="109"/>
      <c r="BY61" s="107">
        <f>BY58+BY59+BY60</f>
        <v>6952235.1705181934</v>
      </c>
    </row>
    <row r="63" spans="2:77" x14ac:dyDescent="0.25">
      <c r="C63" s="132"/>
    </row>
    <row r="66" spans="2:61" ht="27.75" customHeight="1" x14ac:dyDescent="0.25">
      <c r="B66" s="131" t="s">
        <v>143</v>
      </c>
      <c r="C66" s="128"/>
    </row>
    <row r="67" spans="2:61" ht="14.25" customHeight="1" x14ac:dyDescent="0.25">
      <c r="B67" s="129" t="s">
        <v>141</v>
      </c>
      <c r="C67" s="141">
        <f>NPV('Ingreso Datos '!D19,'Flujo de caja Con Riego'!H61,'Flujo de caja Con Riego'!K61,'Flujo de caja Con Riego'!N61,'Flujo de caja Con Riego'!Q61,'Flujo de caja Con Riego'!T61,'Flujo de caja Con Riego'!W61,'Flujo de caja Con Riego'!Z61,'Flujo de caja Con Riego'!AC61,'Flujo de caja Con Riego'!AF61,'Flujo de caja Con Riego'!AI61,'Flujo de caja Con Riego'!AL61,'Flujo de caja Con Riego'!AO61,'Flujo de caja Con Riego'!AR61,'Flujo de caja Con Riego'!AU61,'Flujo de caja Con Riego'!AX61,'Flujo de caja Con Riego'!BA61,'Flujo de caja Con Riego'!BD61,'Flujo de caja Con Riego'!BG61,'Flujo de caja Con Riego'!BJ61,'Flujo de caja Con Riego'!BM61,'Flujo de caja Con Riego'!BP61,'Flujo de caja Con Riego'!BS61,'Flujo de caja Con Riego'!BV61,'Flujo de caja Con Riego'!BY61)+'Flujo de caja Con Riego'!E61</f>
        <v>14413869.759041749</v>
      </c>
      <c r="BI67" s="133"/>
    </row>
    <row r="68" spans="2:61" x14ac:dyDescent="0.25">
      <c r="B68" s="129" t="s">
        <v>142</v>
      </c>
      <c r="C68" s="142">
        <f>+IRR(E61:BY61)</f>
        <v>0.15348776662458841</v>
      </c>
    </row>
  </sheetData>
  <mergeCells count="30">
    <mergeCell ref="R2:AF2"/>
    <mergeCell ref="AG2:AU2"/>
    <mergeCell ref="AV2:BJ2"/>
    <mergeCell ref="BK2:BY2"/>
    <mergeCell ref="AY3:BA3"/>
    <mergeCell ref="U3:W3"/>
    <mergeCell ref="X3:Z3"/>
    <mergeCell ref="AA3:AC3"/>
    <mergeCell ref="AD3:AF3"/>
    <mergeCell ref="AG3:AI3"/>
    <mergeCell ref="AJ3:AL3"/>
    <mergeCell ref="AM3:AO3"/>
    <mergeCell ref="AP3:AR3"/>
    <mergeCell ref="AS3:AU3"/>
    <mergeCell ref="AV3:AX3"/>
    <mergeCell ref="R3:T3"/>
    <mergeCell ref="C2:Q2"/>
    <mergeCell ref="C3:E3"/>
    <mergeCell ref="F3:H3"/>
    <mergeCell ref="I3:K3"/>
    <mergeCell ref="L3:N3"/>
    <mergeCell ref="O3:Q3"/>
    <mergeCell ref="BT3:BV3"/>
    <mergeCell ref="BW3:BY3"/>
    <mergeCell ref="BB3:BD3"/>
    <mergeCell ref="BE3:BG3"/>
    <mergeCell ref="BH3:BJ3"/>
    <mergeCell ref="BK3:BM3"/>
    <mergeCell ref="BN3:BP3"/>
    <mergeCell ref="BQ3:BS3"/>
  </mergeCells>
  <pageMargins left="0.7" right="0.7" top="0.75" bottom="0.75" header="0.3" footer="0.3"/>
  <pageSetup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28"/>
  <sheetViews>
    <sheetView showGridLines="0" topLeftCell="A5" zoomScale="84" zoomScaleNormal="84" workbookViewId="0">
      <selection activeCell="C13" sqref="C13"/>
    </sheetView>
  </sheetViews>
  <sheetFormatPr baseColWidth="10" defaultRowHeight="15" outlineLevelCol="1" x14ac:dyDescent="0.25"/>
  <cols>
    <col min="1" max="1" width="6" customWidth="1"/>
    <col min="2" max="2" width="26.28515625" customWidth="1"/>
    <col min="3" max="3" width="15.42578125" bestFit="1" customWidth="1"/>
    <col min="4" max="5" width="14.7109375" bestFit="1" customWidth="1"/>
    <col min="6" max="6" width="14.5703125" bestFit="1" customWidth="1"/>
    <col min="7" max="7" width="14.7109375" bestFit="1" customWidth="1"/>
    <col min="8" max="8" width="16" customWidth="1"/>
    <col min="9" max="10" width="15.5703125" bestFit="1" customWidth="1"/>
    <col min="11" max="27" width="15.5703125" customWidth="1" outlineLevel="1"/>
  </cols>
  <sheetData>
    <row r="1" spans="2:29" hidden="1" x14ac:dyDescent="0.25">
      <c r="C1">
        <v>0</v>
      </c>
      <c r="D1">
        <v>3</v>
      </c>
      <c r="E1">
        <v>6</v>
      </c>
      <c r="F1">
        <v>9</v>
      </c>
      <c r="G1">
        <v>12</v>
      </c>
      <c r="H1">
        <v>15</v>
      </c>
      <c r="I1">
        <v>18</v>
      </c>
      <c r="J1">
        <v>21</v>
      </c>
      <c r="K1">
        <v>24</v>
      </c>
      <c r="L1">
        <v>27</v>
      </c>
      <c r="M1">
        <v>30</v>
      </c>
      <c r="N1">
        <v>33</v>
      </c>
      <c r="O1">
        <v>36</v>
      </c>
      <c r="P1">
        <v>39</v>
      </c>
      <c r="Q1">
        <v>42</v>
      </c>
      <c r="R1">
        <v>45</v>
      </c>
      <c r="S1">
        <v>48</v>
      </c>
      <c r="T1">
        <v>51</v>
      </c>
      <c r="U1">
        <v>54</v>
      </c>
      <c r="V1">
        <v>57</v>
      </c>
      <c r="W1">
        <v>60</v>
      </c>
      <c r="X1">
        <v>63</v>
      </c>
      <c r="Y1">
        <v>66</v>
      </c>
      <c r="Z1">
        <v>69</v>
      </c>
      <c r="AA1">
        <v>72</v>
      </c>
    </row>
    <row r="3" spans="2:29" x14ac:dyDescent="0.25">
      <c r="B3" s="180" t="s">
        <v>140</v>
      </c>
      <c r="C3" s="180"/>
      <c r="D3" s="180"/>
      <c r="E3" s="180"/>
      <c r="F3" s="180"/>
      <c r="G3" s="180"/>
      <c r="H3" s="180"/>
      <c r="I3" s="180"/>
      <c r="J3" s="180"/>
      <c r="K3" s="139"/>
      <c r="L3" s="139"/>
      <c r="M3" s="139"/>
      <c r="N3" s="139"/>
      <c r="O3" s="139"/>
      <c r="P3" s="139" t="s">
        <v>140</v>
      </c>
      <c r="Q3" s="139"/>
      <c r="R3" s="139"/>
      <c r="S3" s="139"/>
      <c r="T3" s="139"/>
      <c r="U3" s="139"/>
      <c r="V3" s="139"/>
      <c r="W3" s="139"/>
      <c r="X3" s="139"/>
      <c r="Y3" s="139"/>
      <c r="Z3" s="139"/>
      <c r="AA3" s="139"/>
      <c r="AB3" s="140"/>
      <c r="AC3" s="140"/>
    </row>
    <row r="4" spans="2:29" x14ac:dyDescent="0.25">
      <c r="B4" s="63"/>
      <c r="C4" s="64">
        <v>1</v>
      </c>
      <c r="D4" s="64">
        <v>2</v>
      </c>
      <c r="E4" s="64">
        <v>3</v>
      </c>
      <c r="F4" s="64">
        <v>4</v>
      </c>
      <c r="G4" s="64">
        <v>5</v>
      </c>
      <c r="H4" s="64">
        <v>6</v>
      </c>
      <c r="I4" s="64">
        <v>7</v>
      </c>
      <c r="J4" s="64">
        <v>8</v>
      </c>
      <c r="K4" s="64">
        <v>9</v>
      </c>
      <c r="L4" s="64">
        <v>10</v>
      </c>
      <c r="M4" s="64">
        <v>11</v>
      </c>
      <c r="N4" s="64">
        <v>12</v>
      </c>
      <c r="O4" s="64">
        <v>13</v>
      </c>
      <c r="P4" s="64">
        <v>14</v>
      </c>
      <c r="Q4" s="64">
        <v>15</v>
      </c>
      <c r="R4" s="64">
        <v>16</v>
      </c>
      <c r="S4" s="64">
        <v>17</v>
      </c>
      <c r="T4" s="64">
        <v>18</v>
      </c>
      <c r="U4" s="64">
        <v>19</v>
      </c>
      <c r="V4" s="64">
        <v>20</v>
      </c>
      <c r="W4" s="64">
        <v>21</v>
      </c>
      <c r="X4" s="64">
        <v>22</v>
      </c>
      <c r="Y4" s="64">
        <v>23</v>
      </c>
      <c r="Z4" s="64">
        <v>24</v>
      </c>
      <c r="AA4" s="64">
        <v>25</v>
      </c>
    </row>
    <row r="5" spans="2:29" x14ac:dyDescent="0.25">
      <c r="B5" s="65" t="s">
        <v>150</v>
      </c>
      <c r="C5" s="136">
        <f ca="1">OFFSET('Flujo de caja Con Riego'!$E$6,0,'Resultados Con Riego '!C1)</f>
        <v>0</v>
      </c>
      <c r="D5" s="136">
        <f ca="1">OFFSET('Flujo de caja Con Riego'!$E$6,0,'Resultados Con Riego '!D1)</f>
        <v>0</v>
      </c>
      <c r="E5" s="136">
        <f ca="1">OFFSET('Flujo de caja Con Riego'!$E$6,0,'Resultados Con Riego '!E1)</f>
        <v>3200000</v>
      </c>
      <c r="F5" s="136">
        <f ca="1">OFFSET('Flujo de caja Con Riego'!$E$6,0,'Resultados Con Riego '!F1)</f>
        <v>5120000</v>
      </c>
      <c r="G5" s="136">
        <f ca="1">OFFSET('Flujo de caja Con Riego'!$E$6,0,'Resultados Con Riego '!G1)</f>
        <v>8320000</v>
      </c>
      <c r="H5" s="136">
        <f ca="1">OFFSET('Flujo de caja Con Riego'!$E$6,0,'Resultados Con Riego '!H1)</f>
        <v>10240000</v>
      </c>
      <c r="I5" s="136">
        <f ca="1">OFFSET('Flujo de caja Con Riego'!$E$6,0,'Resultados Con Riego '!I1)</f>
        <v>12800000</v>
      </c>
      <c r="J5" s="136">
        <f ca="1">OFFSET('Flujo de caja Con Riego'!$E$6,0,'Resultados Con Riego '!J1)</f>
        <v>12800000</v>
      </c>
      <c r="K5" s="136">
        <f ca="1">OFFSET('Flujo de caja Con Riego'!$E$6,0,'Resultados Con Riego '!K1)</f>
        <v>12800000</v>
      </c>
      <c r="L5" s="136">
        <f ca="1">OFFSET('Flujo de caja Con Riego'!$E$6,0,'Resultados Con Riego '!L1)</f>
        <v>12800000</v>
      </c>
      <c r="M5" s="136">
        <f ca="1">OFFSET('Flujo de caja Con Riego'!$E$6,0,'Resultados Con Riego '!M1)</f>
        <v>12800000</v>
      </c>
      <c r="N5" s="136">
        <f ca="1">OFFSET('Flujo de caja Con Riego'!$E$6,0,'Resultados Con Riego '!N1)</f>
        <v>12800000</v>
      </c>
      <c r="O5" s="136">
        <f ca="1">OFFSET('Flujo de caja Con Riego'!$E$6,0,'Resultados Con Riego '!O1)</f>
        <v>12800000</v>
      </c>
      <c r="P5" s="136">
        <f ca="1">OFFSET('Flujo de caja Con Riego'!$E$6,0,'Resultados Con Riego '!P1)</f>
        <v>12800000</v>
      </c>
      <c r="Q5" s="136">
        <f ca="1">OFFSET('Flujo de caja Con Riego'!$E$6,0,'Resultados Con Riego '!Q1)</f>
        <v>12800000</v>
      </c>
      <c r="R5" s="136">
        <f ca="1">OFFSET('Flujo de caja Con Riego'!$E$6,0,'Resultados Con Riego '!R1)</f>
        <v>12800000</v>
      </c>
      <c r="S5" s="136">
        <f ca="1">OFFSET('Flujo de caja Con Riego'!$E$6,0,'Resultados Con Riego '!S1)</f>
        <v>12800000</v>
      </c>
      <c r="T5" s="136">
        <f ca="1">OFFSET('Flujo de caja Con Riego'!$E$6,0,'Resultados Con Riego '!T1)</f>
        <v>12800000</v>
      </c>
      <c r="U5" s="136">
        <f ca="1">OFFSET('Flujo de caja Con Riego'!$E$6,0,'Resultados Con Riego '!U1)</f>
        <v>12800000</v>
      </c>
      <c r="V5" s="136">
        <f ca="1">OFFSET('Flujo de caja Con Riego'!$E$6,0,'Resultados Con Riego '!V1)</f>
        <v>12800000</v>
      </c>
      <c r="W5" s="136">
        <f ca="1">OFFSET('Flujo de caja Con Riego'!$E$6,0,'Resultados Con Riego '!W1)</f>
        <v>12800000</v>
      </c>
      <c r="X5" s="136">
        <f ca="1">OFFSET('Flujo de caja Con Riego'!$E$6,0,'Resultados Con Riego '!X1)</f>
        <v>12800000</v>
      </c>
      <c r="Y5" s="136">
        <f ca="1">OFFSET('Flujo de caja Con Riego'!$E$6,0,'Resultados Con Riego '!Y1)</f>
        <v>12800000</v>
      </c>
      <c r="Z5" s="136">
        <f ca="1">OFFSET('Flujo de caja Con Riego'!$E$6,0,'Resultados Con Riego '!Z1)</f>
        <v>12800000</v>
      </c>
      <c r="AA5" s="136">
        <f ca="1">OFFSET('Flujo de caja Con Riego'!$E$6,0,'Resultados Con Riego '!AA1)</f>
        <v>12800000</v>
      </c>
    </row>
    <row r="6" spans="2:29" x14ac:dyDescent="0.25">
      <c r="B6" s="66" t="s">
        <v>151</v>
      </c>
      <c r="C6" s="137">
        <f ca="1">OFFSET('Flujo de caja Con Riego'!$E$53,0,'Resultados Con Riego '!C1)</f>
        <v>17553100</v>
      </c>
      <c r="D6" s="137">
        <f ca="1">OFFSET('Flujo de caja Con Riego'!$E$53,0,'Resultados Con Riego '!D1)</f>
        <v>5155810</v>
      </c>
      <c r="E6" s="137">
        <f ca="1">OFFSET('Flujo de caja Con Riego'!$E$53,0,'Resultados Con Riego '!E1)</f>
        <v>5292529.0857259743</v>
      </c>
      <c r="F6" s="137">
        <f ca="1">OFFSET('Flujo de caja Con Riego'!$E$53,0,'Resultados Con Riego '!F1)</f>
        <v>5963778.3392280126</v>
      </c>
      <c r="G6" s="137">
        <f ca="1">OFFSET('Flujo de caja Con Riego'!$E$53,0,'Resultados Con Riego '!G1)</f>
        <v>5631642.1083215987</v>
      </c>
      <c r="H6" s="137">
        <f ca="1">OFFSET('Flujo de caja Con Riego'!$E$53,0,'Resultados Con Riego '!H1)</f>
        <v>5668921.0003236812</v>
      </c>
      <c r="I6" s="137">
        <f ca="1">OFFSET('Flujo de caja Con Riego'!$E$53,0,'Resultados Con Riego '!I1)</f>
        <v>5847764.8294818066</v>
      </c>
      <c r="J6" s="137">
        <f ca="1">OFFSET('Flujo de caja Con Riego'!$E$53,0,'Resultados Con Riego '!J1)</f>
        <v>6082764.8294818066</v>
      </c>
      <c r="K6" s="137">
        <f ca="1">OFFSET('Flujo de caja Con Riego'!$E$53,0,'Resultados Con Riego '!K1)</f>
        <v>5847764.8294818066</v>
      </c>
      <c r="L6" s="137">
        <f ca="1">OFFSET('Flujo de caja Con Riego'!$E$53,0,'Resultados Con Riego '!L1)</f>
        <v>6082764.8294818066</v>
      </c>
      <c r="M6" s="137">
        <f ca="1">OFFSET('Flujo de caja Con Riego'!$E$53,0,'Resultados Con Riego '!M1)</f>
        <v>5847764.8294818066</v>
      </c>
      <c r="N6" s="137">
        <f ca="1">OFFSET('Flujo de caja Con Riego'!$E$53,0,'Resultados Con Riego '!N1)</f>
        <v>6082764.8294818066</v>
      </c>
      <c r="O6" s="137">
        <f ca="1">OFFSET('Flujo de caja Con Riego'!$E$53,0,'Resultados Con Riego '!O1)</f>
        <v>5847764.8294818066</v>
      </c>
      <c r="P6" s="137">
        <f ca="1">OFFSET('Flujo de caja Con Riego'!$E$53,0,'Resultados Con Riego '!P1)</f>
        <v>6082764.8294818066</v>
      </c>
      <c r="Q6" s="137">
        <f ca="1">OFFSET('Flujo de caja Con Riego'!$E$53,0,'Resultados Con Riego '!Q1)</f>
        <v>5847764.8294818066</v>
      </c>
      <c r="R6" s="137">
        <f ca="1">OFFSET('Flujo de caja Con Riego'!$E$53,0,'Resultados Con Riego '!R1)</f>
        <v>6082764.8294818066</v>
      </c>
      <c r="S6" s="137">
        <f ca="1">OFFSET('Flujo de caja Con Riego'!$E$53,0,'Resultados Con Riego '!S1)</f>
        <v>5847764.8294818066</v>
      </c>
      <c r="T6" s="137">
        <f ca="1">OFFSET('Flujo de caja Con Riego'!$E$53,0,'Resultados Con Riego '!T1)</f>
        <v>6082764.8294818066</v>
      </c>
      <c r="U6" s="137">
        <f ca="1">OFFSET('Flujo de caja Con Riego'!$E$53,0,'Resultados Con Riego '!U1)</f>
        <v>5847764.8294818066</v>
      </c>
      <c r="V6" s="137">
        <f ca="1">OFFSET('Flujo de caja Con Riego'!$E$53,0,'Resultados Con Riego '!V1)</f>
        <v>6082764.8294818066</v>
      </c>
      <c r="W6" s="137">
        <f ca="1">OFFSET('Flujo de caja Con Riego'!$E$53,0,'Resultados Con Riego '!W1)</f>
        <v>5847764.8294818066</v>
      </c>
      <c r="X6" s="137">
        <f ca="1">OFFSET('Flujo de caja Con Riego'!$E$53,0,'Resultados Con Riego '!X1)</f>
        <v>6082764.8294818066</v>
      </c>
      <c r="Y6" s="137">
        <f ca="1">OFFSET('Flujo de caja Con Riego'!$E$53,0,'Resultados Con Riego '!Y1)</f>
        <v>5847764.8294818066</v>
      </c>
      <c r="Z6" s="137">
        <f ca="1">OFFSET('Flujo de caja Con Riego'!$E$53,0,'Resultados Con Riego '!Z1)</f>
        <v>6082764.8294818066</v>
      </c>
      <c r="AA6" s="137">
        <f ca="1">OFFSET('Flujo de caja Con Riego'!$E$53,0,'Resultados Con Riego '!AA1)</f>
        <v>5847764.8294818066</v>
      </c>
    </row>
    <row r="7" spans="2:29" x14ac:dyDescent="0.25">
      <c r="B7" s="67" t="s">
        <v>64</v>
      </c>
      <c r="C7" s="137">
        <f ca="1">OFFSET('Flujo de caja Con Riego'!$E$27,0,'Resultados Con Riego '!C1)</f>
        <v>4930000</v>
      </c>
      <c r="D7" s="137">
        <f ca="1">OFFSET('Flujo de caja Con Riego'!$E$27,0,'Resultados Con Riego '!D1)</f>
        <v>2337500</v>
      </c>
      <c r="E7" s="137">
        <f ca="1">OFFSET('Flujo de caja Con Riego'!$E$27,0,'Resultados Con Riego '!E1)</f>
        <v>2279219.0857259743</v>
      </c>
      <c r="F7" s="137">
        <f ca="1">OFFSET('Flujo de caja Con Riego'!$E$27,0,'Resultados Con Riego '!F1)</f>
        <v>2168778.3392280126</v>
      </c>
      <c r="G7" s="137">
        <f ca="1">OFFSET('Flujo de caja Con Riego'!$E$27,0,'Resultados Con Riego '!G1)</f>
        <v>2676642.1083215987</v>
      </c>
      <c r="H7" s="137">
        <f ca="1">OFFSET('Flujo de caja Con Riego'!$E$27,0,'Resultados Con Riego '!H1)</f>
        <v>3173921.0003236812</v>
      </c>
      <c r="I7" s="137">
        <f ca="1">OFFSET('Flujo de caja Con Riego'!$E$27,0,'Resultados Con Riego '!I1)</f>
        <v>3402764.8294818071</v>
      </c>
      <c r="J7" s="137">
        <f ca="1">OFFSET('Flujo de caja Con Riego'!$E$27,0,'Resultados Con Riego '!J1)</f>
        <v>3487764.8294818071</v>
      </c>
      <c r="K7" s="137">
        <f ca="1">OFFSET('Flujo de caja Con Riego'!$E$27,0,'Resultados Con Riego '!K1)</f>
        <v>3402764.8294818071</v>
      </c>
      <c r="L7" s="137">
        <f ca="1">OFFSET('Flujo de caja Con Riego'!$E$27,0,'Resultados Con Riego '!L1)</f>
        <v>3487764.8294818071</v>
      </c>
      <c r="M7" s="137">
        <f ca="1">OFFSET('Flujo de caja Con Riego'!$E$27,0,'Resultados Con Riego '!M1)</f>
        <v>3402764.8294818071</v>
      </c>
      <c r="N7" s="137">
        <f ca="1">OFFSET('Flujo de caja Con Riego'!$E$27,0,'Resultados Con Riego '!N1)</f>
        <v>3487764.8294818071</v>
      </c>
      <c r="O7" s="137">
        <f ca="1">OFFSET('Flujo de caja Con Riego'!$E$27,0,'Resultados Con Riego '!O1)</f>
        <v>3402764.8294818071</v>
      </c>
      <c r="P7" s="137">
        <f ca="1">OFFSET('Flujo de caja Con Riego'!$E$27,0,'Resultados Con Riego '!P1)</f>
        <v>3487764.8294818071</v>
      </c>
      <c r="Q7" s="137">
        <f ca="1">OFFSET('Flujo de caja Con Riego'!$E$27,0,'Resultados Con Riego '!Q1)</f>
        <v>3402764.8294818071</v>
      </c>
      <c r="R7" s="137">
        <f ca="1">OFFSET('Flujo de caja Con Riego'!$E$27,0,'Resultados Con Riego '!R1)</f>
        <v>3487764.8294818071</v>
      </c>
      <c r="S7" s="137">
        <f ca="1">OFFSET('Flujo de caja Con Riego'!$E$27,0,'Resultados Con Riego '!S1)</f>
        <v>3402764.8294818071</v>
      </c>
      <c r="T7" s="137">
        <f ca="1">OFFSET('Flujo de caja Con Riego'!$E$27,0,'Resultados Con Riego '!T1)</f>
        <v>3487764.8294818071</v>
      </c>
      <c r="U7" s="137">
        <f ca="1">OFFSET('Flujo de caja Con Riego'!$E$27,0,'Resultados Con Riego '!U1)</f>
        <v>3402764.8294818071</v>
      </c>
      <c r="V7" s="137">
        <f ca="1">OFFSET('Flujo de caja Con Riego'!$E$27,0,'Resultados Con Riego '!V1)</f>
        <v>3487764.8294818071</v>
      </c>
      <c r="W7" s="137">
        <f ca="1">OFFSET('Flujo de caja Con Riego'!$E$27,0,'Resultados Con Riego '!W1)</f>
        <v>3402764.8294818071</v>
      </c>
      <c r="X7" s="137">
        <f ca="1">OFFSET('Flujo de caja Con Riego'!$E$27,0,'Resultados Con Riego '!X1)</f>
        <v>3487764.8294818071</v>
      </c>
      <c r="Y7" s="137">
        <f ca="1">OFFSET('Flujo de caja Con Riego'!$E$27,0,'Resultados Con Riego '!Y1)</f>
        <v>3402764.8294818071</v>
      </c>
      <c r="Z7" s="137">
        <f ca="1">OFFSET('Flujo de caja Con Riego'!$E$27,0,'Resultados Con Riego '!Z1)</f>
        <v>3487764.8294818071</v>
      </c>
      <c r="AA7" s="137">
        <f ca="1">OFFSET('Flujo de caja Con Riego'!$E$27,0,'Resultados Con Riego '!AA1)</f>
        <v>3402764.8294818071</v>
      </c>
    </row>
    <row r="8" spans="2:29" x14ac:dyDescent="0.25">
      <c r="B8" s="67" t="s">
        <v>84</v>
      </c>
      <c r="C8" s="137">
        <f ca="1">OFFSET('Flujo de caja Con Riego'!$E$49,0,'Resultados Con Riego '!C1)</f>
        <v>11843100</v>
      </c>
      <c r="D8" s="137">
        <f ca="1">OFFSET('Flujo de caja Con Riego'!$E$49,0,'Resultados Con Riego '!D1)</f>
        <v>2038310</v>
      </c>
      <c r="E8" s="137">
        <f ca="1">OFFSET('Flujo de caja Con Riego'!$E$49,0,'Resultados Con Riego '!E1)</f>
        <v>2233310</v>
      </c>
      <c r="F8" s="137">
        <f ca="1">OFFSET('Flujo de caja Con Riego'!$E$49,0,'Resultados Con Riego '!F1)</f>
        <v>3015000</v>
      </c>
      <c r="G8" s="137">
        <f ca="1">OFFSET('Flujo de caja Con Riego'!$E$49,0,'Resultados Con Riego '!G1)</f>
        <v>2175000</v>
      </c>
      <c r="H8" s="137">
        <f ca="1">OFFSET('Flujo de caja Con Riego'!$E$49,0,'Resultados Con Riego '!H1)</f>
        <v>1715000</v>
      </c>
      <c r="I8" s="137">
        <f ca="1">OFFSET('Flujo de caja Con Riego'!$E$49,0,'Resultados Con Riego '!I1)</f>
        <v>1665000</v>
      </c>
      <c r="J8" s="137">
        <f ca="1">OFFSET('Flujo de caja Con Riego'!$E$49,0,'Resultados Con Riego '!J1)</f>
        <v>1815000</v>
      </c>
      <c r="K8" s="137">
        <f ca="1">OFFSET('Flujo de caja Con Riego'!$E$49,0,'Resultados Con Riego '!K1)</f>
        <v>1665000</v>
      </c>
      <c r="L8" s="137">
        <f ca="1">OFFSET('Flujo de caja Con Riego'!$E$49,0,'Resultados Con Riego '!L1)</f>
        <v>1815000</v>
      </c>
      <c r="M8" s="137">
        <f ca="1">OFFSET('Flujo de caja Con Riego'!$E$49,0,'Resultados Con Riego '!M1)</f>
        <v>1665000</v>
      </c>
      <c r="N8" s="137">
        <f ca="1">OFFSET('Flujo de caja Con Riego'!$E$49,0,'Resultados Con Riego '!N1)</f>
        <v>1815000</v>
      </c>
      <c r="O8" s="137">
        <f ca="1">OFFSET('Flujo de caja Con Riego'!$E$49,0,'Resultados Con Riego '!O1)</f>
        <v>1665000</v>
      </c>
      <c r="P8" s="137">
        <f ca="1">OFFSET('Flujo de caja Con Riego'!$E$49,0,'Resultados Con Riego '!P1)</f>
        <v>1815000</v>
      </c>
      <c r="Q8" s="137">
        <f ca="1">OFFSET('Flujo de caja Con Riego'!$E$49,0,'Resultados Con Riego '!Q1)</f>
        <v>1665000</v>
      </c>
      <c r="R8" s="137">
        <f ca="1">OFFSET('Flujo de caja Con Riego'!$E$49,0,'Resultados Con Riego '!R1)</f>
        <v>1815000</v>
      </c>
      <c r="S8" s="137">
        <f ca="1">OFFSET('Flujo de caja Con Riego'!$E$49,0,'Resultados Con Riego '!S1)</f>
        <v>1665000</v>
      </c>
      <c r="T8" s="137">
        <f ca="1">OFFSET('Flujo de caja Con Riego'!$E$49,0,'Resultados Con Riego '!T1)</f>
        <v>1815000</v>
      </c>
      <c r="U8" s="137">
        <f ca="1">OFFSET('Flujo de caja Con Riego'!$E$49,0,'Resultados Con Riego '!U1)</f>
        <v>1665000</v>
      </c>
      <c r="V8" s="137">
        <f ca="1">OFFSET('Flujo de caja Con Riego'!$E$49,0,'Resultados Con Riego '!V1)</f>
        <v>1815000</v>
      </c>
      <c r="W8" s="137">
        <f ca="1">OFFSET('Flujo de caja Con Riego'!$E$49,0,'Resultados Con Riego '!W1)</f>
        <v>1665000</v>
      </c>
      <c r="X8" s="137">
        <f ca="1">OFFSET('Flujo de caja Con Riego'!$E$49,0,'Resultados Con Riego '!X1)</f>
        <v>1815000</v>
      </c>
      <c r="Y8" s="137">
        <f ca="1">OFFSET('Flujo de caja Con Riego'!$E$49,0,'Resultados Con Riego '!Y1)</f>
        <v>1665000</v>
      </c>
      <c r="Z8" s="137">
        <f ca="1">OFFSET('Flujo de caja Con Riego'!$E$49,0,'Resultados Con Riego '!Z1)</f>
        <v>1815000</v>
      </c>
      <c r="AA8" s="137">
        <f ca="1">OFFSET('Flujo de caja Con Riego'!$E$49,0,'Resultados Con Riego '!AA1)</f>
        <v>1665000</v>
      </c>
    </row>
    <row r="9" spans="2:29" x14ac:dyDescent="0.25">
      <c r="B9" s="67" t="s">
        <v>88</v>
      </c>
      <c r="C9" s="137">
        <f ca="1">OFFSET('Flujo de caja Con Riego'!$E$52,0,'Resultados Con Riego '!C1)</f>
        <v>780000</v>
      </c>
      <c r="D9" s="137">
        <f ca="1">OFFSET('Flujo de caja Con Riego'!$E$52,0,'Resultados Con Riego '!D1)</f>
        <v>780000</v>
      </c>
      <c r="E9" s="137">
        <f ca="1">OFFSET('Flujo de caja Con Riego'!$E$52,0,'Resultados Con Riego '!E1)</f>
        <v>780000</v>
      </c>
      <c r="F9" s="137">
        <f ca="1">OFFSET('Flujo de caja Con Riego'!$E$52,0,'Resultados Con Riego '!F1)</f>
        <v>780000</v>
      </c>
      <c r="G9" s="137">
        <f ca="1">OFFSET('Flujo de caja Con Riego'!$E$52,0,'Resultados Con Riego '!G1)</f>
        <v>780000</v>
      </c>
      <c r="H9" s="137">
        <f ca="1">OFFSET('Flujo de caja Con Riego'!$E$52,0,'Resultados Con Riego '!H1)</f>
        <v>780000</v>
      </c>
      <c r="I9" s="137">
        <f ca="1">OFFSET('Flujo de caja Con Riego'!$E$52,0,'Resultados Con Riego '!I1)</f>
        <v>780000</v>
      </c>
      <c r="J9" s="137">
        <f ca="1">OFFSET('Flujo de caja Con Riego'!$E$52,0,'Resultados Con Riego '!J1)</f>
        <v>780000</v>
      </c>
      <c r="K9" s="137">
        <f ca="1">OFFSET('Flujo de caja Con Riego'!$E$52,0,'Resultados Con Riego '!K1)</f>
        <v>780000</v>
      </c>
      <c r="L9" s="137">
        <f ca="1">OFFSET('Flujo de caja Con Riego'!$E$52,0,'Resultados Con Riego '!L1)</f>
        <v>780000</v>
      </c>
      <c r="M9" s="137">
        <f ca="1">OFFSET('Flujo de caja Con Riego'!$E$52,0,'Resultados Con Riego '!M1)</f>
        <v>780000</v>
      </c>
      <c r="N9" s="137">
        <f ca="1">OFFSET('Flujo de caja Con Riego'!$E$52,0,'Resultados Con Riego '!N1)</f>
        <v>780000</v>
      </c>
      <c r="O9" s="137">
        <f ca="1">OFFSET('Flujo de caja Con Riego'!$E$52,0,'Resultados Con Riego '!O1)</f>
        <v>780000</v>
      </c>
      <c r="P9" s="137">
        <f ca="1">OFFSET('Flujo de caja Con Riego'!$E$52,0,'Resultados Con Riego '!P1)</f>
        <v>780000</v>
      </c>
      <c r="Q9" s="137">
        <f ca="1">OFFSET('Flujo de caja Con Riego'!$E$52,0,'Resultados Con Riego '!Q1)</f>
        <v>780000</v>
      </c>
      <c r="R9" s="137">
        <f ca="1">OFFSET('Flujo de caja Con Riego'!$E$52,0,'Resultados Con Riego '!R1)</f>
        <v>780000</v>
      </c>
      <c r="S9" s="137">
        <f ca="1">OFFSET('Flujo de caja Con Riego'!$E$52,0,'Resultados Con Riego '!S1)</f>
        <v>780000</v>
      </c>
      <c r="T9" s="137">
        <f ca="1">OFFSET('Flujo de caja Con Riego'!$E$52,0,'Resultados Con Riego '!T1)</f>
        <v>780000</v>
      </c>
      <c r="U9" s="137">
        <f ca="1">OFFSET('Flujo de caja Con Riego'!$E$52,0,'Resultados Con Riego '!U1)</f>
        <v>780000</v>
      </c>
      <c r="V9" s="137">
        <f ca="1">OFFSET('Flujo de caja Con Riego'!$E$52,0,'Resultados Con Riego '!V1)</f>
        <v>780000</v>
      </c>
      <c r="W9" s="137">
        <f ca="1">OFFSET('Flujo de caja Con Riego'!$E$52,0,'Resultados Con Riego '!W1)</f>
        <v>780000</v>
      </c>
      <c r="X9" s="137">
        <f ca="1">OFFSET('Flujo de caja Con Riego'!$E$52,0,'Resultados Con Riego '!X1)</f>
        <v>780000</v>
      </c>
      <c r="Y9" s="137">
        <f ca="1">OFFSET('Flujo de caja Con Riego'!$E$52,0,'Resultados Con Riego '!Y1)</f>
        <v>780000</v>
      </c>
      <c r="Z9" s="137">
        <f ca="1">OFFSET('Flujo de caja Con Riego'!$E$52,0,'Resultados Con Riego '!Z1)</f>
        <v>780000</v>
      </c>
      <c r="AA9" s="137">
        <f ca="1">OFFSET('Flujo de caja Con Riego'!$E$52,0,'Resultados Con Riego '!AA1)</f>
        <v>780000</v>
      </c>
    </row>
    <row r="10" spans="2:29" ht="25.5" customHeight="1" x14ac:dyDescent="0.25">
      <c r="B10" s="68" t="s">
        <v>108</v>
      </c>
      <c r="C10" s="138"/>
      <c r="D10" s="138">
        <f t="shared" ref="D10:Z10" ca="1" si="0">D5-D6</f>
        <v>-5155810</v>
      </c>
      <c r="E10" s="138">
        <f t="shared" ca="1" si="0"/>
        <v>-2092529.0857259743</v>
      </c>
      <c r="F10" s="138">
        <f t="shared" ca="1" si="0"/>
        <v>-843778.3392280126</v>
      </c>
      <c r="G10" s="138">
        <f t="shared" ca="1" si="0"/>
        <v>2688357.8916784013</v>
      </c>
      <c r="H10" s="138">
        <f t="shared" ca="1" si="0"/>
        <v>4571078.9996763188</v>
      </c>
      <c r="I10" s="138">
        <f t="shared" ca="1" si="0"/>
        <v>6952235.1705181934</v>
      </c>
      <c r="J10" s="138">
        <f t="shared" ca="1" si="0"/>
        <v>6717235.1705181934</v>
      </c>
      <c r="K10" s="138">
        <f t="shared" ca="1" si="0"/>
        <v>6952235.1705181934</v>
      </c>
      <c r="L10" s="138">
        <f t="shared" ca="1" si="0"/>
        <v>6717235.1705181934</v>
      </c>
      <c r="M10" s="138">
        <f t="shared" ca="1" si="0"/>
        <v>6952235.1705181934</v>
      </c>
      <c r="N10" s="138">
        <f t="shared" ca="1" si="0"/>
        <v>6717235.1705181934</v>
      </c>
      <c r="O10" s="138">
        <f t="shared" ca="1" si="0"/>
        <v>6952235.1705181934</v>
      </c>
      <c r="P10" s="138">
        <f t="shared" ca="1" si="0"/>
        <v>6717235.1705181934</v>
      </c>
      <c r="Q10" s="138">
        <f t="shared" ca="1" si="0"/>
        <v>6952235.1705181934</v>
      </c>
      <c r="R10" s="138">
        <f t="shared" ca="1" si="0"/>
        <v>6717235.1705181934</v>
      </c>
      <c r="S10" s="138">
        <f t="shared" ca="1" si="0"/>
        <v>6952235.1705181934</v>
      </c>
      <c r="T10" s="138">
        <f t="shared" ca="1" si="0"/>
        <v>6717235.1705181934</v>
      </c>
      <c r="U10" s="138">
        <f t="shared" ca="1" si="0"/>
        <v>6952235.1705181934</v>
      </c>
      <c r="V10" s="138">
        <f t="shared" ca="1" si="0"/>
        <v>6717235.1705181934</v>
      </c>
      <c r="W10" s="138">
        <f t="shared" ca="1" si="0"/>
        <v>6952235.1705181934</v>
      </c>
      <c r="X10" s="138">
        <f t="shared" ca="1" si="0"/>
        <v>6717235.1705181934</v>
      </c>
      <c r="Y10" s="138">
        <f t="shared" ca="1" si="0"/>
        <v>6952235.1705181934</v>
      </c>
      <c r="Z10" s="138">
        <f t="shared" ca="1" si="0"/>
        <v>6717235.1705181934</v>
      </c>
      <c r="AA10" s="138">
        <f ca="1">AA5-AA6</f>
        <v>6952235.1705181934</v>
      </c>
    </row>
    <row r="11" spans="2:29" x14ac:dyDescent="0.25">
      <c r="B11" s="69" t="s">
        <v>109</v>
      </c>
      <c r="C11" s="137">
        <f ca="1">OFFSET('Flujo de caja Con Riego'!$E$57,0,C1)</f>
        <v>0</v>
      </c>
      <c r="D11" s="137">
        <f ca="1">OFFSET('Flujo de caja Con Riego'!$E$57,0,D1)</f>
        <v>0</v>
      </c>
      <c r="E11" s="137">
        <f ca="1">OFFSET('Flujo de caja Con Riego'!$E$57,0,E1)</f>
        <v>0</v>
      </c>
      <c r="F11" s="137">
        <f ca="1">OFFSET('Flujo de caja Con Riego'!$E$57,0,F1)</f>
        <v>0</v>
      </c>
      <c r="G11" s="137">
        <f ca="1">OFFSET('Flujo de caja Con Riego'!$E$57,0,G1)</f>
        <v>0</v>
      </c>
      <c r="H11" s="137">
        <f ca="1">OFFSET('Flujo de caja Con Riego'!$E$57,0,H1)</f>
        <v>0</v>
      </c>
      <c r="I11" s="137">
        <f ca="1">OFFSET('Flujo de caja Con Riego'!$E$57,0,I1)</f>
        <v>0</v>
      </c>
      <c r="J11" s="137">
        <f ca="1">OFFSET('Flujo de caja Con Riego'!$E$57,0,J1)</f>
        <v>0</v>
      </c>
      <c r="K11" s="137">
        <f ca="1">OFFSET('Flujo de caja Con Riego'!$E$57,0,K1)</f>
        <v>0</v>
      </c>
      <c r="L11" s="137">
        <f ca="1">OFFSET('Flujo de caja Con Riego'!$E$57,0,L1)</f>
        <v>0</v>
      </c>
      <c r="M11" s="137">
        <f ca="1">OFFSET('Flujo de caja Con Riego'!$E$57,0,M1)</f>
        <v>0</v>
      </c>
      <c r="N11" s="137">
        <f ca="1">OFFSET('Flujo de caja Con Riego'!$E$57,0,N1)</f>
        <v>0</v>
      </c>
      <c r="O11" s="137">
        <f ca="1">OFFSET('Flujo de caja Con Riego'!$E$57,0,O1)</f>
        <v>0</v>
      </c>
      <c r="P11" s="137">
        <f ca="1">OFFSET('Flujo de caja Con Riego'!$E$57,0,P1)</f>
        <v>0</v>
      </c>
      <c r="Q11" s="137">
        <f ca="1">OFFSET('Flujo de caja Con Riego'!$E$57,0,Q1)</f>
        <v>0</v>
      </c>
      <c r="R11" s="137">
        <f ca="1">OFFSET('Flujo de caja Con Riego'!$E$57,0,R1)</f>
        <v>0</v>
      </c>
      <c r="S11" s="137">
        <f ca="1">OFFSET('Flujo de caja Con Riego'!$E$57,0,S1)</f>
        <v>0</v>
      </c>
      <c r="T11" s="137">
        <f ca="1">OFFSET('Flujo de caja Con Riego'!$E$57,0,T1)</f>
        <v>0</v>
      </c>
      <c r="U11" s="137">
        <f ca="1">OFFSET('Flujo de caja Con Riego'!$E$57,0,U1)</f>
        <v>0</v>
      </c>
      <c r="V11" s="137">
        <f ca="1">OFFSET('Flujo de caja Con Riego'!$E$57,0,V1)</f>
        <v>0</v>
      </c>
      <c r="W11" s="137">
        <f ca="1">OFFSET('Flujo de caja Con Riego'!$E$57,0,W1)</f>
        <v>0</v>
      </c>
      <c r="X11" s="137">
        <f ca="1">OFFSET('Flujo de caja Con Riego'!$E$57,0,X1)</f>
        <v>0</v>
      </c>
      <c r="Y11" s="137">
        <f ca="1">OFFSET('Flujo de caja Con Riego'!$E$57,0,Y1)</f>
        <v>0</v>
      </c>
      <c r="Z11" s="137">
        <f ca="1">OFFSET('Flujo de caja Con Riego'!$E$57,0,Z1)</f>
        <v>0</v>
      </c>
      <c r="AA11" s="137">
        <f ca="1">OFFSET('Flujo de caja Con Riego'!$E$57,0,AA1)</f>
        <v>0</v>
      </c>
    </row>
    <row r="12" spans="2:29" ht="30" customHeight="1" x14ac:dyDescent="0.25">
      <c r="B12" s="68" t="s">
        <v>110</v>
      </c>
      <c r="C12" s="138"/>
      <c r="D12" s="138">
        <f t="shared" ref="D12:AA12" ca="1" si="1">D10-D11</f>
        <v>-5155810</v>
      </c>
      <c r="E12" s="138">
        <f t="shared" ca="1" si="1"/>
        <v>-2092529.0857259743</v>
      </c>
      <c r="F12" s="138">
        <f t="shared" ca="1" si="1"/>
        <v>-843778.3392280126</v>
      </c>
      <c r="G12" s="138">
        <f t="shared" ca="1" si="1"/>
        <v>2688357.8916784013</v>
      </c>
      <c r="H12" s="138">
        <f t="shared" ca="1" si="1"/>
        <v>4571078.9996763188</v>
      </c>
      <c r="I12" s="138">
        <f t="shared" ca="1" si="1"/>
        <v>6952235.1705181934</v>
      </c>
      <c r="J12" s="138">
        <f t="shared" ca="1" si="1"/>
        <v>6717235.1705181934</v>
      </c>
      <c r="K12" s="138">
        <f t="shared" ca="1" si="1"/>
        <v>6952235.1705181934</v>
      </c>
      <c r="L12" s="138">
        <f t="shared" ca="1" si="1"/>
        <v>6717235.1705181934</v>
      </c>
      <c r="M12" s="138">
        <f t="shared" ca="1" si="1"/>
        <v>6952235.1705181934</v>
      </c>
      <c r="N12" s="138">
        <f t="shared" ca="1" si="1"/>
        <v>6717235.1705181934</v>
      </c>
      <c r="O12" s="138">
        <f t="shared" ca="1" si="1"/>
        <v>6952235.1705181934</v>
      </c>
      <c r="P12" s="138">
        <f t="shared" ca="1" si="1"/>
        <v>6717235.1705181934</v>
      </c>
      <c r="Q12" s="138">
        <f t="shared" ca="1" si="1"/>
        <v>6952235.1705181934</v>
      </c>
      <c r="R12" s="138">
        <f t="shared" ca="1" si="1"/>
        <v>6717235.1705181934</v>
      </c>
      <c r="S12" s="138">
        <f t="shared" ca="1" si="1"/>
        <v>6952235.1705181934</v>
      </c>
      <c r="T12" s="138">
        <f t="shared" ca="1" si="1"/>
        <v>6717235.1705181934</v>
      </c>
      <c r="U12" s="138">
        <f t="shared" ca="1" si="1"/>
        <v>6952235.1705181934</v>
      </c>
      <c r="V12" s="138">
        <f t="shared" ca="1" si="1"/>
        <v>6717235.1705181934</v>
      </c>
      <c r="W12" s="138">
        <f t="shared" ca="1" si="1"/>
        <v>6952235.1705181934</v>
      </c>
      <c r="X12" s="138">
        <f t="shared" ca="1" si="1"/>
        <v>6717235.1705181934</v>
      </c>
      <c r="Y12" s="138">
        <f t="shared" ca="1" si="1"/>
        <v>6952235.1705181934</v>
      </c>
      <c r="Z12" s="138">
        <f t="shared" ca="1" si="1"/>
        <v>6717235.1705181934</v>
      </c>
      <c r="AA12" s="138">
        <f t="shared" ca="1" si="1"/>
        <v>6952235.1705181934</v>
      </c>
    </row>
    <row r="13" spans="2:29" x14ac:dyDescent="0.25">
      <c r="B13" s="69" t="s">
        <v>111</v>
      </c>
      <c r="C13" s="137">
        <f>'Flujo de caja Con Riego'!E59</f>
        <v>-17553100</v>
      </c>
      <c r="D13" s="151">
        <v>0</v>
      </c>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c r="Y13" s="151">
        <v>0</v>
      </c>
      <c r="Z13" s="151">
        <v>0</v>
      </c>
      <c r="AA13" s="151">
        <v>0</v>
      </c>
    </row>
    <row r="14" spans="2:29" x14ac:dyDescent="0.25">
      <c r="B14" s="69" t="s">
        <v>112</v>
      </c>
      <c r="C14" s="151">
        <v>0</v>
      </c>
      <c r="D14" s="151">
        <v>0</v>
      </c>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c r="Y14" s="151">
        <v>0</v>
      </c>
      <c r="Z14" s="151">
        <v>0</v>
      </c>
      <c r="AA14" s="151">
        <v>0</v>
      </c>
    </row>
    <row r="15" spans="2:29" ht="15" customHeight="1" x14ac:dyDescent="0.25">
      <c r="B15" s="70" t="s">
        <v>113</v>
      </c>
      <c r="C15" s="143">
        <f>+C13</f>
        <v>-17553100</v>
      </c>
      <c r="D15" s="143">
        <f ca="1">+D12-D13+D14</f>
        <v>-5155810</v>
      </c>
      <c r="E15" s="143">
        <f t="shared" ref="E15:AA15" ca="1" si="2">+E12-E13+E14</f>
        <v>-2092529.0857259743</v>
      </c>
      <c r="F15" s="143">
        <f t="shared" ca="1" si="2"/>
        <v>-843778.3392280126</v>
      </c>
      <c r="G15" s="143">
        <f t="shared" ca="1" si="2"/>
        <v>2688357.8916784013</v>
      </c>
      <c r="H15" s="143">
        <f t="shared" ca="1" si="2"/>
        <v>4571078.9996763188</v>
      </c>
      <c r="I15" s="143">
        <f t="shared" ca="1" si="2"/>
        <v>6952235.1705181934</v>
      </c>
      <c r="J15" s="143">
        <f t="shared" ca="1" si="2"/>
        <v>6717235.1705181934</v>
      </c>
      <c r="K15" s="143">
        <f t="shared" ca="1" si="2"/>
        <v>6952235.1705181934</v>
      </c>
      <c r="L15" s="143">
        <f t="shared" ca="1" si="2"/>
        <v>6717235.1705181934</v>
      </c>
      <c r="M15" s="143">
        <f t="shared" ca="1" si="2"/>
        <v>6952235.1705181934</v>
      </c>
      <c r="N15" s="143">
        <f t="shared" ca="1" si="2"/>
        <v>6717235.1705181934</v>
      </c>
      <c r="O15" s="143">
        <f t="shared" ca="1" si="2"/>
        <v>6952235.1705181934</v>
      </c>
      <c r="P15" s="143">
        <f t="shared" ca="1" si="2"/>
        <v>6717235.1705181934</v>
      </c>
      <c r="Q15" s="143">
        <f t="shared" ca="1" si="2"/>
        <v>6952235.1705181934</v>
      </c>
      <c r="R15" s="143">
        <f t="shared" ca="1" si="2"/>
        <v>6717235.1705181934</v>
      </c>
      <c r="S15" s="143">
        <f t="shared" ca="1" si="2"/>
        <v>6952235.1705181934</v>
      </c>
      <c r="T15" s="143">
        <f t="shared" ca="1" si="2"/>
        <v>6717235.1705181934</v>
      </c>
      <c r="U15" s="143">
        <f t="shared" ca="1" si="2"/>
        <v>6952235.1705181934</v>
      </c>
      <c r="V15" s="143">
        <f t="shared" ca="1" si="2"/>
        <v>6717235.1705181934</v>
      </c>
      <c r="W15" s="143">
        <f t="shared" ca="1" si="2"/>
        <v>6952235.1705181934</v>
      </c>
      <c r="X15" s="143">
        <f t="shared" ca="1" si="2"/>
        <v>6717235.1705181934</v>
      </c>
      <c r="Y15" s="143">
        <f t="shared" ca="1" si="2"/>
        <v>6952235.1705181934</v>
      </c>
      <c r="Z15" s="143">
        <f t="shared" ca="1" si="2"/>
        <v>6717235.1705181934</v>
      </c>
      <c r="AA15" s="143">
        <f t="shared" ca="1" si="2"/>
        <v>6952235.1705181934</v>
      </c>
    </row>
    <row r="16" spans="2:29" x14ac:dyDescent="0.2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25">
      <c r="B17" s="72" t="s">
        <v>21</v>
      </c>
      <c r="C17" s="144">
        <f ca="1">+OFFSET('Flujo de caja Con Riego'!$E$56,0,C1)</f>
        <v>-17553100</v>
      </c>
      <c r="D17" s="144">
        <f ca="1">+OFFSET('Flujo de caja Con Riego'!$E$56,0,D1)</f>
        <v>-22708910</v>
      </c>
      <c r="E17" s="144">
        <f ca="1">+OFFSET('Flujo de caja Con Riego'!$E$56,0,E1)</f>
        <v>-24801439.085725974</v>
      </c>
      <c r="F17" s="144">
        <f ca="1">+OFFSET('Flujo de caja Con Riego'!$E$56,0,F1)</f>
        <v>-25645217.424953986</v>
      </c>
      <c r="G17" s="144">
        <f ca="1">+OFFSET('Flujo de caja Con Riego'!$E$56,0,G1)</f>
        <v>-22956859.533275586</v>
      </c>
      <c r="H17" s="144">
        <f ca="1">+OFFSET('Flujo de caja Con Riego'!$E$56,0,H1)</f>
        <v>-18385780.533599265</v>
      </c>
      <c r="I17" s="144">
        <f ca="1">+OFFSET('Flujo de caja Con Riego'!$E$56,0,I1)</f>
        <v>-11433545.363081072</v>
      </c>
      <c r="J17" s="144">
        <f ca="1">+OFFSET('Flujo de caja Con Riego'!$E$56,0,J1)</f>
        <v>-4716310.1925628781</v>
      </c>
      <c r="K17" s="144">
        <f ca="1">+OFFSET('Flujo de caja Con Riego'!$E$56,0,K1)</f>
        <v>2235924.9779553153</v>
      </c>
      <c r="L17" s="144">
        <f ca="1">+OFFSET('Flujo de caja Con Riego'!$E$56,0,L1)</f>
        <v>8953160.1484735087</v>
      </c>
      <c r="M17" s="144">
        <f ca="1">+OFFSET('Flujo de caja Con Riego'!$E$56,0,M1)</f>
        <v>15905395.318991702</v>
      </c>
      <c r="N17" s="144">
        <f ca="1">+OFFSET('Flujo de caja Con Riego'!$E$56,0,N1)</f>
        <v>22622630.489509895</v>
      </c>
      <c r="O17" s="144">
        <f ca="1">+OFFSET('Flujo de caja Con Riego'!$E$56,0,O1)</f>
        <v>29574865.660028089</v>
      </c>
      <c r="P17" s="144">
        <f ca="1">+OFFSET('Flujo de caja Con Riego'!$E$56,0,P1)</f>
        <v>36292100.830546282</v>
      </c>
      <c r="Q17" s="144">
        <f ca="1">+OFFSET('Flujo de caja Con Riego'!$E$56,0,Q1)</f>
        <v>43244336.001064479</v>
      </c>
      <c r="R17" s="144">
        <f ca="1">+OFFSET('Flujo de caja Con Riego'!$E$56,0,R1)</f>
        <v>49961571.171582669</v>
      </c>
      <c r="S17" s="144">
        <f ca="1">+OFFSET('Flujo de caja Con Riego'!$E$56,0,S1)</f>
        <v>56913806.342100859</v>
      </c>
      <c r="T17" s="144">
        <f ca="1">+OFFSET('Flujo de caja Con Riego'!$E$56,0,T1)</f>
        <v>63631041.512619048</v>
      </c>
      <c r="U17" s="144">
        <f ca="1">+OFFSET('Flujo de caja Con Riego'!$E$56,0,U1)</f>
        <v>70583276.683137238</v>
      </c>
      <c r="V17" s="144">
        <f ca="1">+OFFSET('Flujo de caja Con Riego'!$E$56,0,V1)</f>
        <v>77300511.853655428</v>
      </c>
      <c r="W17" s="144">
        <f ca="1">+OFFSET('Flujo de caja Con Riego'!$E$56,0,W1)</f>
        <v>84252747.024173617</v>
      </c>
      <c r="X17" s="144">
        <f ca="1">+OFFSET('Flujo de caja Con Riego'!$E$56,0,X1)</f>
        <v>90969982.194691807</v>
      </c>
      <c r="Y17" s="144">
        <f ca="1">+OFFSET('Flujo de caja Con Riego'!$E$56,0,Y1)</f>
        <v>97922217.365209997</v>
      </c>
      <c r="Z17" s="144">
        <f ca="1">+OFFSET('Flujo de caja Con Riego'!$E$56,0,Z1)</f>
        <v>104639452.53572819</v>
      </c>
      <c r="AA17" s="144">
        <f ca="1">+OFFSET('Flujo de caja Con Riego'!$E$56,0,AA1)</f>
        <v>111591687.70624638</v>
      </c>
    </row>
    <row r="18" spans="2:27" ht="15.75" thickBot="1" x14ac:dyDescent="0.3"/>
    <row r="19" spans="2:27" x14ac:dyDescent="0.25">
      <c r="B19" s="73" t="s">
        <v>114</v>
      </c>
      <c r="C19" s="146">
        <f ca="1">NPV('Ingreso Datos '!D19,'Resultados Con Riego '!D15:AA15)+'Resultados Con Riego '!C15</f>
        <v>14413869.759041749</v>
      </c>
    </row>
    <row r="20" spans="2:27" ht="15.75" thickBot="1" x14ac:dyDescent="0.3">
      <c r="B20" s="74" t="s">
        <v>115</v>
      </c>
      <c r="C20" s="145">
        <f>'Flujo de caja Con Riego'!C68</f>
        <v>0.15348776662458841</v>
      </c>
    </row>
    <row r="23" spans="2:27" x14ac:dyDescent="0.25">
      <c r="G23" s="147" t="s">
        <v>144</v>
      </c>
      <c r="H23" s="148">
        <f ca="1">NPV('Ingreso Datos '!D19,'Resultados Con Riego '!D5:AA5)+'Resultados Con Riego '!C5</f>
        <v>82639948.300452486</v>
      </c>
    </row>
    <row r="24" spans="2:27" ht="28.5" customHeight="1" x14ac:dyDescent="0.25">
      <c r="G24" s="149" t="s">
        <v>146</v>
      </c>
      <c r="H24" s="148">
        <f ca="1">NPV('Ingreso Datos '!$D$19,'Resultados Con Riego '!D7:AA7)+'Resultados Con Riego '!C7</f>
        <v>31584309.620753217</v>
      </c>
    </row>
    <row r="25" spans="2:27" x14ac:dyDescent="0.25">
      <c r="G25" t="s">
        <v>147</v>
      </c>
      <c r="H25" s="148">
        <f ca="1">NPV('Ingreso Datos '!$D$19,'Resultados Con Riego '!D8:AA8)+'Resultados Con Riego '!C8</f>
        <v>29009140.057849027</v>
      </c>
    </row>
    <row r="26" spans="2:27" x14ac:dyDescent="0.25">
      <c r="G26" t="s">
        <v>148</v>
      </c>
      <c r="H26" s="148">
        <f ca="1">NPV('Ingreso Datos '!$D$19,'Resultados Con Riego '!D9:AA9)+'Resultados Con Riego '!C9</f>
        <v>7632628.8628085153</v>
      </c>
    </row>
    <row r="27" spans="2:27" x14ac:dyDescent="0.25">
      <c r="G27" t="s">
        <v>149</v>
      </c>
      <c r="H27" s="150">
        <f ca="1">H23-H24-H25-H26</f>
        <v>14413869.75904173</v>
      </c>
    </row>
    <row r="28" spans="2:27" x14ac:dyDescent="0.25">
      <c r="G28" t="s">
        <v>145</v>
      </c>
      <c r="H28" s="150">
        <f ca="1">H24+H25+H26</f>
        <v>68226078.541410759</v>
      </c>
    </row>
  </sheetData>
  <sheetProtection insertColumns="0" deleteColumns="0" autoFilter="0" pivotTables="0"/>
  <mergeCells count="1">
    <mergeCell ref="B3:J3"/>
  </mergeCells>
  <conditionalFormatting sqref="C10:AA10">
    <cfRule type="cellIs" dxfId="9" priority="4" operator="lessThan">
      <formula>0</formula>
    </cfRule>
  </conditionalFormatting>
  <conditionalFormatting sqref="C12:AA12">
    <cfRule type="cellIs" dxfId="8" priority="2" operator="lessThan">
      <formula>0</formula>
    </cfRule>
  </conditionalFormatting>
  <pageMargins left="0.7" right="0.7" top="0.75" bottom="0.75" header="0.3" footer="0.3"/>
  <pageSetup orientation="portrait" verticalDpi="598" r:id="rId1"/>
  <drawing r:id="rId2"/>
  <extLst>
    <ext xmlns:x14="http://schemas.microsoft.com/office/spreadsheetml/2009/9/main" uri="{78C0D931-6437-407d-A8EE-F0AAD7539E65}">
      <x14:conditionalFormattings>
        <x14:conditionalFormatting xmlns:xm="http://schemas.microsoft.com/office/excel/2006/main">
          <x14:cfRule type="expression" priority="5" id="{D8943834-CB64-41CB-99E9-A5EA97BB1CEE}">
            <xm:f>C$15&gt;'\2017-1\Costo por Servir\[Modelo Evaluación Financiera Mayo 2017.xlsm]Controladores '!#REF!</xm:f>
            <x14:dxf>
              <font>
                <color theme="0"/>
              </font>
              <fill>
                <patternFill patternType="none">
                  <bgColor auto="1"/>
                </patternFill>
              </fill>
              <border>
                <left/>
                <right/>
                <top/>
                <bottom/>
              </border>
            </x14:dxf>
          </x14:cfRule>
          <xm:sqref>C4:AA4</xm:sqref>
        </x14:conditionalFormatting>
        <x14:conditionalFormatting xmlns:xm="http://schemas.microsoft.com/office/excel/2006/main">
          <x14:cfRule type="expression" priority="6" id="{85134C2C-4410-4D13-A08A-3FC58C4E4E16}">
            <xm:f>C$15&gt;'\2017-1\Costo por Servir\[Modelo Evaluación Financiera Mayo 2017.xlsm]Controladores '!#REF!</xm:f>
            <x14:dxf>
              <font>
                <color theme="0"/>
              </font>
              <fill>
                <patternFill patternType="none">
                  <bgColor auto="1"/>
                </patternFill>
              </fill>
              <border>
                <left/>
                <right/>
                <top/>
                <bottom/>
              </border>
            </x14:dxf>
          </x14:cfRule>
          <xm:sqref>B3</xm:sqref>
        </x14:conditionalFormatting>
        <x14:conditionalFormatting xmlns:xm="http://schemas.microsoft.com/office/excel/2006/main">
          <x14:cfRule type="expression" priority="3" id="{1A9E2FB4-10E5-4D5A-AD68-719E8E9E18DB}">
            <xm:f>Q$15&gt;'\2017-1\Costo por Servir\[Modelo Evaluación Financiera Mayo 2017.xlsm]Controladores '!#REF!</xm:f>
            <x14:dxf>
              <font>
                <color theme="0"/>
              </font>
              <fill>
                <patternFill patternType="none">
                  <bgColor auto="1"/>
                </patternFill>
              </fill>
              <border>
                <left/>
                <right/>
                <top/>
                <bottom/>
              </border>
            </x14:dxf>
          </x14:cfRule>
          <xm:sqref>P3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BY66"/>
  <sheetViews>
    <sheetView showGridLines="0" zoomScale="73" zoomScaleNormal="73" workbookViewId="0">
      <pane xSplit="2" ySplit="3" topLeftCell="C7" activePane="bottomRight" state="frozen"/>
      <selection pane="topRight" activeCell="C1" sqref="C1"/>
      <selection pane="bottomLeft" activeCell="A4" sqref="A4"/>
      <selection pane="bottomRight" activeCell="C65" sqref="C65"/>
    </sheetView>
  </sheetViews>
  <sheetFormatPr baseColWidth="10" defaultRowHeight="15" outlineLevelRow="1" x14ac:dyDescent="0.25"/>
  <cols>
    <col min="1" max="1" width="5.7109375" customWidth="1"/>
    <col min="2" max="2" width="32.85546875" customWidth="1"/>
    <col min="3" max="3" width="18.7109375" customWidth="1"/>
    <col min="4" max="4" width="13" bestFit="1" customWidth="1"/>
    <col min="5" max="5" width="17.5703125" bestFit="1" customWidth="1"/>
    <col min="7" max="7" width="13" bestFit="1" customWidth="1"/>
    <col min="8" max="8" width="14.28515625" bestFit="1" customWidth="1"/>
    <col min="9" max="9" width="12.42578125" customWidth="1"/>
    <col min="10" max="10" width="13" bestFit="1" customWidth="1"/>
    <col min="11" max="11" width="15" bestFit="1" customWidth="1"/>
    <col min="13" max="13" width="13" bestFit="1" customWidth="1"/>
    <col min="14" max="14" width="15" bestFit="1" customWidth="1"/>
    <col min="16" max="16" width="13" bestFit="1" customWidth="1"/>
    <col min="17" max="17" width="15" bestFit="1" customWidth="1"/>
    <col min="19" max="19" width="13" bestFit="1" customWidth="1"/>
    <col min="20" max="20" width="14.28515625" bestFit="1" customWidth="1"/>
    <col min="22" max="22" width="13" bestFit="1" customWidth="1"/>
    <col min="23" max="23" width="14.28515625" bestFit="1" customWidth="1"/>
    <col min="26" max="26" width="14.28515625" bestFit="1" customWidth="1"/>
    <col min="29" max="29" width="15.42578125" customWidth="1"/>
    <col min="32" max="32" width="13.42578125" bestFit="1" customWidth="1"/>
    <col min="35" max="35" width="13.42578125" bestFit="1" customWidth="1"/>
    <col min="38" max="38" width="13.42578125" bestFit="1" customWidth="1"/>
    <col min="41" max="41" width="14.28515625" bestFit="1" customWidth="1"/>
    <col min="44" max="44" width="14.28515625" bestFit="1" customWidth="1"/>
    <col min="47" max="47" width="14.28515625" bestFit="1" customWidth="1"/>
    <col min="50" max="50" width="14.28515625" bestFit="1" customWidth="1"/>
    <col min="53" max="53" width="14.28515625" bestFit="1" customWidth="1"/>
    <col min="56" max="56" width="14.28515625" bestFit="1" customWidth="1"/>
    <col min="59" max="59" width="14.140625" bestFit="1" customWidth="1"/>
    <col min="61" max="61" width="23.5703125" bestFit="1" customWidth="1"/>
    <col min="62" max="62" width="14.140625" bestFit="1" customWidth="1"/>
    <col min="65" max="65" width="14.140625" bestFit="1" customWidth="1"/>
    <col min="68" max="68" width="14.140625" bestFit="1" customWidth="1"/>
    <col min="71" max="71" width="14.140625" bestFit="1" customWidth="1"/>
    <col min="74" max="74" width="14.140625" bestFit="1" customWidth="1"/>
    <col min="77" max="77" width="16.7109375" bestFit="1" customWidth="1"/>
  </cols>
  <sheetData>
    <row r="2" spans="2:77" x14ac:dyDescent="0.25">
      <c r="C2" s="175" t="s">
        <v>94</v>
      </c>
      <c r="D2" s="175"/>
      <c r="E2" s="175"/>
      <c r="F2" s="175"/>
      <c r="G2" s="175"/>
      <c r="H2" s="175"/>
      <c r="I2" s="175"/>
      <c r="J2" s="175"/>
      <c r="K2" s="175"/>
      <c r="L2" s="175"/>
      <c r="M2" s="175"/>
      <c r="N2" s="175"/>
      <c r="O2" s="175"/>
      <c r="P2" s="175"/>
      <c r="Q2" s="175"/>
      <c r="R2" s="175" t="s">
        <v>94</v>
      </c>
      <c r="S2" s="175"/>
      <c r="T2" s="175"/>
      <c r="U2" s="175"/>
      <c r="V2" s="175"/>
      <c r="W2" s="175"/>
      <c r="X2" s="175"/>
      <c r="Y2" s="175"/>
      <c r="Z2" s="175"/>
      <c r="AA2" s="175"/>
      <c r="AB2" s="175"/>
      <c r="AC2" s="175"/>
      <c r="AD2" s="175"/>
      <c r="AE2" s="175"/>
      <c r="AF2" s="175"/>
      <c r="AG2" s="175" t="s">
        <v>94</v>
      </c>
      <c r="AH2" s="175"/>
      <c r="AI2" s="175"/>
      <c r="AJ2" s="175"/>
      <c r="AK2" s="175"/>
      <c r="AL2" s="175"/>
      <c r="AM2" s="175"/>
      <c r="AN2" s="175"/>
      <c r="AO2" s="175"/>
      <c r="AP2" s="175"/>
      <c r="AQ2" s="175"/>
      <c r="AR2" s="175"/>
      <c r="AS2" s="175"/>
      <c r="AT2" s="175"/>
      <c r="AU2" s="175"/>
      <c r="AV2" s="175" t="s">
        <v>94</v>
      </c>
      <c r="AW2" s="175"/>
      <c r="AX2" s="175"/>
      <c r="AY2" s="175"/>
      <c r="AZ2" s="175"/>
      <c r="BA2" s="175"/>
      <c r="BB2" s="175"/>
      <c r="BC2" s="175"/>
      <c r="BD2" s="175"/>
      <c r="BE2" s="175"/>
      <c r="BF2" s="175"/>
      <c r="BG2" s="175"/>
      <c r="BH2" s="175"/>
      <c r="BI2" s="175"/>
      <c r="BJ2" s="175"/>
      <c r="BK2" s="175" t="s">
        <v>94</v>
      </c>
      <c r="BL2" s="175"/>
      <c r="BM2" s="175"/>
      <c r="BN2" s="175"/>
      <c r="BO2" s="175"/>
      <c r="BP2" s="175"/>
      <c r="BQ2" s="175"/>
      <c r="BR2" s="175"/>
      <c r="BS2" s="175"/>
      <c r="BT2" s="175"/>
      <c r="BU2" s="175"/>
      <c r="BV2" s="175"/>
      <c r="BW2" s="175"/>
      <c r="BX2" s="175"/>
      <c r="BY2" s="175"/>
    </row>
    <row r="3" spans="2:77" x14ac:dyDescent="0.25">
      <c r="C3" s="172" t="s">
        <v>57</v>
      </c>
      <c r="D3" s="173"/>
      <c r="E3" s="176"/>
      <c r="F3" s="172" t="s">
        <v>60</v>
      </c>
      <c r="G3" s="173"/>
      <c r="H3" s="176"/>
      <c r="I3" s="172" t="s">
        <v>70</v>
      </c>
      <c r="J3" s="173"/>
      <c r="K3" s="174"/>
      <c r="L3" s="177" t="s">
        <v>71</v>
      </c>
      <c r="M3" s="170"/>
      <c r="N3" s="178"/>
      <c r="O3" s="179" t="s">
        <v>72</v>
      </c>
      <c r="P3" s="173"/>
      <c r="Q3" s="174"/>
      <c r="R3" s="169" t="s">
        <v>73</v>
      </c>
      <c r="S3" s="170"/>
      <c r="T3" s="171"/>
      <c r="U3" s="172" t="s">
        <v>74</v>
      </c>
      <c r="V3" s="173"/>
      <c r="W3" s="174"/>
      <c r="X3" s="169" t="s">
        <v>75</v>
      </c>
      <c r="Y3" s="170"/>
      <c r="Z3" s="171"/>
      <c r="AA3" s="172" t="s">
        <v>76</v>
      </c>
      <c r="AB3" s="173"/>
      <c r="AC3" s="174"/>
      <c r="AD3" s="169" t="s">
        <v>77</v>
      </c>
      <c r="AE3" s="170"/>
      <c r="AF3" s="171"/>
      <c r="AG3" s="172" t="s">
        <v>78</v>
      </c>
      <c r="AH3" s="173"/>
      <c r="AI3" s="174"/>
      <c r="AJ3" s="169" t="s">
        <v>79</v>
      </c>
      <c r="AK3" s="170"/>
      <c r="AL3" s="171"/>
      <c r="AM3" s="172" t="s">
        <v>80</v>
      </c>
      <c r="AN3" s="173"/>
      <c r="AO3" s="174"/>
      <c r="AP3" s="169" t="s">
        <v>81</v>
      </c>
      <c r="AQ3" s="170"/>
      <c r="AR3" s="171"/>
      <c r="AS3" s="172" t="s">
        <v>82</v>
      </c>
      <c r="AT3" s="173"/>
      <c r="AU3" s="174"/>
      <c r="AV3" s="169" t="s">
        <v>83</v>
      </c>
      <c r="AW3" s="170"/>
      <c r="AX3" s="171"/>
      <c r="AY3" s="172" t="s">
        <v>124</v>
      </c>
      <c r="AZ3" s="173"/>
      <c r="BA3" s="174"/>
      <c r="BB3" s="169" t="s">
        <v>125</v>
      </c>
      <c r="BC3" s="170"/>
      <c r="BD3" s="171"/>
      <c r="BE3" s="172" t="s">
        <v>126</v>
      </c>
      <c r="BF3" s="173"/>
      <c r="BG3" s="174"/>
      <c r="BH3" s="169" t="s">
        <v>127</v>
      </c>
      <c r="BI3" s="170"/>
      <c r="BJ3" s="171"/>
      <c r="BK3" s="172" t="s">
        <v>128</v>
      </c>
      <c r="BL3" s="173"/>
      <c r="BM3" s="174"/>
      <c r="BN3" s="169" t="s">
        <v>129</v>
      </c>
      <c r="BO3" s="170"/>
      <c r="BP3" s="171"/>
      <c r="BQ3" s="172" t="s">
        <v>130</v>
      </c>
      <c r="BR3" s="173"/>
      <c r="BS3" s="174"/>
      <c r="BT3" s="169" t="s">
        <v>131</v>
      </c>
      <c r="BU3" s="170"/>
      <c r="BV3" s="171"/>
      <c r="BW3" s="172" t="s">
        <v>132</v>
      </c>
      <c r="BX3" s="173"/>
      <c r="BY3" s="174"/>
    </row>
    <row r="4" spans="2:77" x14ac:dyDescent="0.25">
      <c r="B4" s="28" t="s">
        <v>90</v>
      </c>
      <c r="C4" s="7" t="s">
        <v>91</v>
      </c>
      <c r="D4" s="7" t="s">
        <v>33</v>
      </c>
      <c r="E4" s="153" t="s">
        <v>29</v>
      </c>
      <c r="F4" s="7" t="s">
        <v>91</v>
      </c>
      <c r="G4" s="7" t="s">
        <v>33</v>
      </c>
      <c r="H4" s="153" t="s">
        <v>29</v>
      </c>
      <c r="I4" s="7" t="s">
        <v>91</v>
      </c>
      <c r="J4" s="7" t="s">
        <v>33</v>
      </c>
      <c r="K4" s="153" t="s">
        <v>29</v>
      </c>
      <c r="L4" s="7" t="s">
        <v>91</v>
      </c>
      <c r="M4" s="7" t="s">
        <v>33</v>
      </c>
      <c r="N4" s="153" t="s">
        <v>29</v>
      </c>
      <c r="O4" s="7" t="s">
        <v>91</v>
      </c>
      <c r="P4" s="7" t="s">
        <v>33</v>
      </c>
      <c r="Q4" s="153" t="s">
        <v>29</v>
      </c>
      <c r="R4" s="7" t="s">
        <v>91</v>
      </c>
      <c r="S4" s="7" t="s">
        <v>33</v>
      </c>
      <c r="T4" s="153" t="s">
        <v>29</v>
      </c>
      <c r="U4" s="7" t="s">
        <v>91</v>
      </c>
      <c r="V4" s="7" t="s">
        <v>33</v>
      </c>
      <c r="W4" s="153" t="s">
        <v>29</v>
      </c>
      <c r="X4" s="7" t="s">
        <v>91</v>
      </c>
      <c r="Y4" s="7" t="s">
        <v>33</v>
      </c>
      <c r="Z4" s="153" t="s">
        <v>29</v>
      </c>
      <c r="AA4" s="7" t="s">
        <v>91</v>
      </c>
      <c r="AB4" s="7" t="s">
        <v>33</v>
      </c>
      <c r="AC4" s="153" t="s">
        <v>29</v>
      </c>
      <c r="AD4" s="7" t="s">
        <v>91</v>
      </c>
      <c r="AE4" s="7" t="s">
        <v>33</v>
      </c>
      <c r="AF4" s="153" t="s">
        <v>29</v>
      </c>
      <c r="AG4" s="7" t="s">
        <v>91</v>
      </c>
      <c r="AH4" s="7" t="s">
        <v>33</v>
      </c>
      <c r="AI4" s="153" t="s">
        <v>29</v>
      </c>
      <c r="AJ4" s="7" t="s">
        <v>91</v>
      </c>
      <c r="AK4" s="7" t="s">
        <v>33</v>
      </c>
      <c r="AL4" s="153" t="s">
        <v>29</v>
      </c>
      <c r="AM4" s="7" t="s">
        <v>91</v>
      </c>
      <c r="AN4" s="7" t="s">
        <v>33</v>
      </c>
      <c r="AO4" s="153" t="s">
        <v>29</v>
      </c>
      <c r="AP4" s="7" t="s">
        <v>91</v>
      </c>
      <c r="AQ4" s="7" t="s">
        <v>33</v>
      </c>
      <c r="AR4" s="153" t="s">
        <v>29</v>
      </c>
      <c r="AS4" s="7" t="s">
        <v>91</v>
      </c>
      <c r="AT4" s="7" t="s">
        <v>33</v>
      </c>
      <c r="AU4" s="153" t="s">
        <v>29</v>
      </c>
      <c r="AV4" s="7" t="s">
        <v>91</v>
      </c>
      <c r="AW4" s="7" t="s">
        <v>33</v>
      </c>
      <c r="AX4" s="153" t="s">
        <v>29</v>
      </c>
      <c r="AY4" s="7" t="s">
        <v>91</v>
      </c>
      <c r="AZ4" s="7" t="s">
        <v>33</v>
      </c>
      <c r="BA4" s="153" t="s">
        <v>29</v>
      </c>
      <c r="BB4" s="7" t="s">
        <v>91</v>
      </c>
      <c r="BC4" s="7" t="s">
        <v>33</v>
      </c>
      <c r="BD4" s="153" t="s">
        <v>29</v>
      </c>
      <c r="BE4" s="7" t="s">
        <v>91</v>
      </c>
      <c r="BF4" s="7" t="s">
        <v>33</v>
      </c>
      <c r="BG4" s="153" t="s">
        <v>29</v>
      </c>
      <c r="BH4" s="7" t="s">
        <v>91</v>
      </c>
      <c r="BI4" s="7" t="s">
        <v>33</v>
      </c>
      <c r="BJ4" s="153" t="s">
        <v>29</v>
      </c>
      <c r="BK4" s="7" t="s">
        <v>91</v>
      </c>
      <c r="BL4" s="7" t="s">
        <v>33</v>
      </c>
      <c r="BM4" s="153" t="s">
        <v>29</v>
      </c>
      <c r="BN4" s="7" t="s">
        <v>91</v>
      </c>
      <c r="BO4" s="7" t="s">
        <v>33</v>
      </c>
      <c r="BP4" s="153" t="s">
        <v>29</v>
      </c>
      <c r="BQ4" s="7" t="s">
        <v>91</v>
      </c>
      <c r="BR4" s="7" t="s">
        <v>33</v>
      </c>
      <c r="BS4" s="153" t="s">
        <v>29</v>
      </c>
      <c r="BT4" s="7" t="s">
        <v>91</v>
      </c>
      <c r="BU4" s="7" t="s">
        <v>33</v>
      </c>
      <c r="BV4" s="153" t="s">
        <v>29</v>
      </c>
      <c r="BW4" s="7" t="s">
        <v>91</v>
      </c>
      <c r="BX4" s="7" t="s">
        <v>33</v>
      </c>
      <c r="BY4" s="153" t="s">
        <v>29</v>
      </c>
    </row>
    <row r="5" spans="2:77" s="30" customFormat="1" x14ac:dyDescent="0.25">
      <c r="B5" s="3" t="s">
        <v>92</v>
      </c>
      <c r="C5" s="34">
        <f>'Ingreso Datos '!D42</f>
        <v>0</v>
      </c>
      <c r="D5" s="82">
        <f>'Ingreso Datos '!D10</f>
        <v>6400</v>
      </c>
      <c r="E5" s="83">
        <f>C5*D5</f>
        <v>0</v>
      </c>
      <c r="F5" s="33">
        <f>'Ingreso Datos '!D42</f>
        <v>0</v>
      </c>
      <c r="G5" s="85">
        <f>D5+(D5*'Ingreso Datos '!$D$17)</f>
        <v>6400</v>
      </c>
      <c r="H5" s="83">
        <f>F5*G5</f>
        <v>0</v>
      </c>
      <c r="I5" s="31">
        <f>'Ingreso Datos '!D41</f>
        <v>350</v>
      </c>
      <c r="J5" s="85">
        <f>G5+(G5*'Ingreso Datos '!$D$17)</f>
        <v>6400</v>
      </c>
      <c r="K5" s="83">
        <f>I5*J5</f>
        <v>2240000</v>
      </c>
      <c r="L5" s="33">
        <f>'Ingreso Datos '!D40</f>
        <v>560</v>
      </c>
      <c r="M5" s="85">
        <f>J5+(J5*'Ingreso Datos '!$D$17)</f>
        <v>6400</v>
      </c>
      <c r="N5" s="83">
        <f>L5*M5</f>
        <v>3584000</v>
      </c>
      <c r="O5" s="32">
        <f>'Ingreso Datos '!D39</f>
        <v>910</v>
      </c>
      <c r="P5" s="85">
        <f>M5+(M5*'Ingreso Datos '!$D$17)</f>
        <v>6400</v>
      </c>
      <c r="Q5" s="83">
        <f>O5*P5</f>
        <v>5824000</v>
      </c>
      <c r="R5" s="31">
        <f>'Ingreso Datos '!D38</f>
        <v>1120</v>
      </c>
      <c r="S5" s="85">
        <f>P5+(P5*'Ingreso Datos '!$D$17)</f>
        <v>6400</v>
      </c>
      <c r="T5" s="83">
        <f>R5*S5</f>
        <v>7168000</v>
      </c>
      <c r="U5" s="31">
        <f>'Ingreso Datos '!D37</f>
        <v>1400</v>
      </c>
      <c r="V5" s="85">
        <f>S5+(S5*'Ingreso Datos '!$D$17)</f>
        <v>6400</v>
      </c>
      <c r="W5" s="83">
        <f>U5*V5</f>
        <v>8960000</v>
      </c>
      <c r="X5" s="31">
        <f>'Ingreso Datos '!D37</f>
        <v>1400</v>
      </c>
      <c r="Y5" s="85">
        <f>V5+(V5*'Ingreso Datos '!$D$17)</f>
        <v>6400</v>
      </c>
      <c r="Z5" s="83">
        <f>X5*Y5</f>
        <v>8960000</v>
      </c>
      <c r="AA5" s="31">
        <f>'Ingreso Datos '!D37</f>
        <v>1400</v>
      </c>
      <c r="AB5" s="85">
        <f>Y5+(Y5*'Ingreso Datos '!$D$17)</f>
        <v>6400</v>
      </c>
      <c r="AC5" s="83">
        <f>AA5*AB5</f>
        <v>8960000</v>
      </c>
      <c r="AD5" s="31">
        <f>'Ingreso Datos '!D37</f>
        <v>1400</v>
      </c>
      <c r="AE5" s="85">
        <f>AB5+(AB5*'Ingreso Datos '!$D$17)</f>
        <v>6400</v>
      </c>
      <c r="AF5" s="83">
        <f>AD5*AE5</f>
        <v>8960000</v>
      </c>
      <c r="AG5" s="31">
        <f>'Ingreso Datos '!D37</f>
        <v>1400</v>
      </c>
      <c r="AH5" s="85">
        <f>AE5+(AE5*'Ingreso Datos '!$D$17)</f>
        <v>6400</v>
      </c>
      <c r="AI5" s="83">
        <f>AG5*AH5</f>
        <v>8960000</v>
      </c>
      <c r="AJ5" s="31">
        <f>'Ingreso Datos '!D37</f>
        <v>1400</v>
      </c>
      <c r="AK5" s="85">
        <f>AH5+(AH5*'Ingreso Datos '!$D$17)</f>
        <v>6400</v>
      </c>
      <c r="AL5" s="83">
        <f>AJ5*AK5</f>
        <v>8960000</v>
      </c>
      <c r="AM5" s="31">
        <f>'Ingreso Datos '!D37</f>
        <v>1400</v>
      </c>
      <c r="AN5" s="85">
        <f>AK5+(AK5*'Ingreso Datos '!$D$17)</f>
        <v>6400</v>
      </c>
      <c r="AO5" s="83">
        <f>AM5*AN5</f>
        <v>8960000</v>
      </c>
      <c r="AP5" s="31">
        <f>'Ingreso Datos '!D37</f>
        <v>1400</v>
      </c>
      <c r="AQ5" s="85">
        <f>AN5+(AN5*'Ingreso Datos '!$D$17)</f>
        <v>6400</v>
      </c>
      <c r="AR5" s="83">
        <f>AP5*AQ5</f>
        <v>8960000</v>
      </c>
      <c r="AS5" s="31">
        <f>'Ingreso Datos '!D37</f>
        <v>1400</v>
      </c>
      <c r="AT5" s="85">
        <f>AQ5+(AQ5*'Ingreso Datos '!$D$17)</f>
        <v>6400</v>
      </c>
      <c r="AU5" s="83">
        <f>AS5*AT5</f>
        <v>8960000</v>
      </c>
      <c r="AV5" s="31">
        <f>'Ingreso Datos '!D37</f>
        <v>1400</v>
      </c>
      <c r="AW5" s="85">
        <f>AT5+(AT5*'Ingreso Datos '!$D$17)</f>
        <v>6400</v>
      </c>
      <c r="AX5" s="83">
        <f>AV5*AW5</f>
        <v>8960000</v>
      </c>
      <c r="AY5" s="31">
        <f>'Ingreso Datos '!D37</f>
        <v>1400</v>
      </c>
      <c r="AZ5" s="85">
        <f>AW5+(AW5*'Ingreso Datos '!$D$17)</f>
        <v>6400</v>
      </c>
      <c r="BA5" s="83">
        <f>AY5*AZ5</f>
        <v>8960000</v>
      </c>
      <c r="BB5" s="31">
        <f>'Ingreso Datos '!D37</f>
        <v>1400</v>
      </c>
      <c r="BC5" s="85">
        <f>AZ5+(AZ5*'Ingreso Datos '!$D$17)</f>
        <v>6400</v>
      </c>
      <c r="BD5" s="83">
        <f>BB5*BC5</f>
        <v>8960000</v>
      </c>
      <c r="BE5" s="31">
        <f>'Ingreso Datos '!D37</f>
        <v>1400</v>
      </c>
      <c r="BF5" s="85">
        <f>BC5+(BC5*'Ingreso Datos '!$D$17)</f>
        <v>6400</v>
      </c>
      <c r="BG5" s="83">
        <f>BE5*BF5</f>
        <v>8960000</v>
      </c>
      <c r="BH5" s="34">
        <f>'Ingreso Datos '!D37</f>
        <v>1400</v>
      </c>
      <c r="BI5" s="85">
        <f>BF5+(BF5*'Ingreso Datos '!$D$17)</f>
        <v>6400</v>
      </c>
      <c r="BJ5" s="83">
        <f>BH5*BI5</f>
        <v>8960000</v>
      </c>
      <c r="BK5" s="34">
        <f>'Ingreso Datos '!D37</f>
        <v>1400</v>
      </c>
      <c r="BL5" s="85">
        <f>BI5+(BI5*'Ingreso Datos '!$D$17)</f>
        <v>6400</v>
      </c>
      <c r="BM5" s="83">
        <f>BK5*BL5</f>
        <v>8960000</v>
      </c>
      <c r="BN5" s="34">
        <f>'Ingreso Datos '!D37</f>
        <v>1400</v>
      </c>
      <c r="BO5" s="85">
        <f>BL5+(BL5*'Ingreso Datos '!$D$17)</f>
        <v>6400</v>
      </c>
      <c r="BP5" s="83">
        <f>BN5*BO5</f>
        <v>8960000</v>
      </c>
      <c r="BQ5" s="34">
        <f>'Ingreso Datos '!D37</f>
        <v>1400</v>
      </c>
      <c r="BR5" s="85">
        <f>BO5+(BO5*'Ingreso Datos '!$D$17)</f>
        <v>6400</v>
      </c>
      <c r="BS5" s="83">
        <f>BQ5*BR5</f>
        <v>8960000</v>
      </c>
      <c r="BT5" s="34">
        <f>'Ingreso Datos '!D37</f>
        <v>1400</v>
      </c>
      <c r="BU5" s="85">
        <f>BR5+(BR5*'Ingreso Datos '!$D$17)</f>
        <v>6400</v>
      </c>
      <c r="BV5" s="83">
        <f>BT5*BU5</f>
        <v>8960000</v>
      </c>
      <c r="BW5" s="34">
        <f>'Ingreso Datos '!D37</f>
        <v>1400</v>
      </c>
      <c r="BX5" s="85">
        <f>BU5+(BU5*'Ingreso Datos '!$D$17)</f>
        <v>6400</v>
      </c>
      <c r="BY5" s="83">
        <f>BW5*BX5</f>
        <v>8960000</v>
      </c>
    </row>
    <row r="6" spans="2:77" ht="15" customHeight="1" x14ac:dyDescent="0.25">
      <c r="B6" s="44" t="s">
        <v>93</v>
      </c>
      <c r="C6" s="39"/>
      <c r="D6" s="84"/>
      <c r="E6" s="45">
        <f>E5</f>
        <v>0</v>
      </c>
      <c r="F6" s="40"/>
      <c r="G6" s="84"/>
      <c r="H6" s="45">
        <f>H5</f>
        <v>0</v>
      </c>
      <c r="I6" s="39"/>
      <c r="J6" s="84"/>
      <c r="K6" s="45">
        <f>K5</f>
        <v>2240000</v>
      </c>
      <c r="L6" s="40"/>
      <c r="M6" s="84"/>
      <c r="N6" s="45">
        <f>N5</f>
        <v>3584000</v>
      </c>
      <c r="O6" s="40"/>
      <c r="P6" s="84"/>
      <c r="Q6" s="45">
        <f>Q5</f>
        <v>5824000</v>
      </c>
      <c r="R6" s="39"/>
      <c r="S6" s="84"/>
      <c r="T6" s="45">
        <f>T5</f>
        <v>7168000</v>
      </c>
      <c r="U6" s="39"/>
      <c r="V6" s="84"/>
      <c r="W6" s="45">
        <f>W5</f>
        <v>8960000</v>
      </c>
      <c r="X6" s="39"/>
      <c r="Y6" s="84"/>
      <c r="Z6" s="45">
        <f>Z5</f>
        <v>8960000</v>
      </c>
      <c r="AA6" s="39"/>
      <c r="AB6" s="84"/>
      <c r="AC6" s="45">
        <f>AC5</f>
        <v>8960000</v>
      </c>
      <c r="AD6" s="39"/>
      <c r="AE6" s="84"/>
      <c r="AF6" s="45">
        <f>AF5</f>
        <v>8960000</v>
      </c>
      <c r="AG6" s="39"/>
      <c r="AH6" s="84"/>
      <c r="AI6" s="45">
        <f>AI5</f>
        <v>8960000</v>
      </c>
      <c r="AJ6" s="39"/>
      <c r="AK6" s="84"/>
      <c r="AL6" s="45">
        <f>AL5</f>
        <v>8960000</v>
      </c>
      <c r="AM6" s="39"/>
      <c r="AN6" s="84"/>
      <c r="AO6" s="45">
        <f>AO5</f>
        <v>8960000</v>
      </c>
      <c r="AP6" s="39"/>
      <c r="AQ6" s="84"/>
      <c r="AR6" s="45">
        <f>AR5</f>
        <v>8960000</v>
      </c>
      <c r="AS6" s="39"/>
      <c r="AT6" s="84"/>
      <c r="AU6" s="45">
        <f>AU5</f>
        <v>8960000</v>
      </c>
      <c r="AV6" s="39"/>
      <c r="AW6" s="84"/>
      <c r="AX6" s="45">
        <f>AX5</f>
        <v>8960000</v>
      </c>
      <c r="AY6" s="39"/>
      <c r="AZ6" s="84"/>
      <c r="BA6" s="45">
        <f>BA5</f>
        <v>8960000</v>
      </c>
      <c r="BB6" s="39"/>
      <c r="BC6" s="84"/>
      <c r="BD6" s="45">
        <f>BD5</f>
        <v>8960000</v>
      </c>
      <c r="BE6" s="39"/>
      <c r="BF6" s="84"/>
      <c r="BG6" s="45">
        <f>BG5</f>
        <v>8960000</v>
      </c>
      <c r="BH6" s="39"/>
      <c r="BI6" s="84"/>
      <c r="BJ6" s="45">
        <f>BJ5</f>
        <v>8960000</v>
      </c>
      <c r="BK6" s="39"/>
      <c r="BL6" s="84"/>
      <c r="BM6" s="45">
        <f>BM5</f>
        <v>8960000</v>
      </c>
      <c r="BN6" s="39"/>
      <c r="BO6" s="84"/>
      <c r="BP6" s="45">
        <f>BP5</f>
        <v>8960000</v>
      </c>
      <c r="BQ6" s="39"/>
      <c r="BR6" s="84"/>
      <c r="BS6" s="45">
        <f>BS5</f>
        <v>8960000</v>
      </c>
      <c r="BT6" s="39"/>
      <c r="BU6" s="84"/>
      <c r="BV6" s="45">
        <f>BV5</f>
        <v>8960000</v>
      </c>
      <c r="BW6" s="39"/>
      <c r="BX6" s="84"/>
      <c r="BY6" s="45">
        <f>BY5</f>
        <v>8960000</v>
      </c>
    </row>
    <row r="7" spans="2:77" s="1" customFormat="1" ht="15" customHeight="1" x14ac:dyDescent="0.25">
      <c r="B7" s="35"/>
      <c r="C7" s="37"/>
      <c r="D7" s="37"/>
      <c r="E7" s="38"/>
      <c r="F7" s="37"/>
      <c r="G7" s="37"/>
      <c r="H7" s="37"/>
      <c r="I7" s="37"/>
      <c r="J7" s="37"/>
      <c r="K7" s="37"/>
      <c r="L7" s="37"/>
      <c r="M7" s="37"/>
      <c r="N7" s="37"/>
      <c r="O7" s="37"/>
      <c r="P7" s="37"/>
      <c r="Q7" s="37"/>
      <c r="R7" s="27"/>
      <c r="S7" s="25"/>
      <c r="T7" s="25"/>
      <c r="U7" s="23"/>
      <c r="V7" s="24"/>
      <c r="W7" s="26"/>
      <c r="X7" s="27"/>
      <c r="Y7" s="25"/>
      <c r="Z7" s="25"/>
      <c r="AA7" s="23"/>
      <c r="AB7" s="24"/>
      <c r="AC7" s="26"/>
      <c r="AD7" s="27"/>
      <c r="AE7" s="25"/>
      <c r="AF7" s="25"/>
      <c r="AG7" s="23"/>
      <c r="AH7" s="24"/>
      <c r="AI7" s="26"/>
      <c r="AJ7" s="27"/>
      <c r="AK7" s="25"/>
      <c r="AL7" s="25"/>
      <c r="AM7" s="23"/>
      <c r="AN7" s="24"/>
      <c r="AO7" s="26"/>
      <c r="AP7" s="27"/>
      <c r="AQ7" s="25"/>
      <c r="AR7" s="25"/>
      <c r="AS7" s="23"/>
      <c r="AT7" s="24"/>
      <c r="AU7" s="26"/>
      <c r="AV7" s="27"/>
      <c r="AW7" s="25"/>
      <c r="AX7" s="25"/>
    </row>
    <row r="8" spans="2:77" x14ac:dyDescent="0.25">
      <c r="B8" s="29" t="s">
        <v>85</v>
      </c>
      <c r="C8" s="7" t="s">
        <v>102</v>
      </c>
      <c r="D8" s="7" t="s">
        <v>103</v>
      </c>
      <c r="E8" s="153" t="s">
        <v>29</v>
      </c>
      <c r="F8" s="7" t="s">
        <v>102</v>
      </c>
      <c r="G8" s="7" t="s">
        <v>103</v>
      </c>
      <c r="H8" s="9" t="s">
        <v>29</v>
      </c>
      <c r="I8" s="7" t="s">
        <v>102</v>
      </c>
      <c r="J8" s="7" t="s">
        <v>103</v>
      </c>
      <c r="K8" s="153" t="s">
        <v>29</v>
      </c>
      <c r="L8" s="7" t="s">
        <v>102</v>
      </c>
      <c r="M8" s="7" t="s">
        <v>103</v>
      </c>
      <c r="N8" s="9" t="s">
        <v>29</v>
      </c>
      <c r="O8" s="7" t="s">
        <v>102</v>
      </c>
      <c r="P8" s="7" t="s">
        <v>103</v>
      </c>
      <c r="Q8" s="7" t="s">
        <v>29</v>
      </c>
      <c r="R8" s="7" t="s">
        <v>102</v>
      </c>
      <c r="S8" s="7" t="s">
        <v>103</v>
      </c>
      <c r="T8" s="7" t="s">
        <v>29</v>
      </c>
      <c r="U8" s="7" t="s">
        <v>102</v>
      </c>
      <c r="V8" s="7" t="s">
        <v>103</v>
      </c>
      <c r="W8" s="7" t="s">
        <v>29</v>
      </c>
      <c r="X8" s="7" t="s">
        <v>102</v>
      </c>
      <c r="Y8" s="7" t="s">
        <v>103</v>
      </c>
      <c r="Z8" s="7" t="s">
        <v>29</v>
      </c>
      <c r="AA8" s="7" t="s">
        <v>102</v>
      </c>
      <c r="AB8" s="7" t="s">
        <v>103</v>
      </c>
      <c r="AC8" s="7" t="s">
        <v>29</v>
      </c>
      <c r="AD8" s="7" t="s">
        <v>102</v>
      </c>
      <c r="AE8" s="7" t="s">
        <v>103</v>
      </c>
      <c r="AF8" s="7" t="s">
        <v>29</v>
      </c>
      <c r="AG8" s="7" t="s">
        <v>102</v>
      </c>
      <c r="AH8" s="7" t="s">
        <v>103</v>
      </c>
      <c r="AI8" s="7" t="s">
        <v>29</v>
      </c>
      <c r="AJ8" s="7" t="s">
        <v>102</v>
      </c>
      <c r="AK8" s="7" t="s">
        <v>103</v>
      </c>
      <c r="AL8" s="7" t="s">
        <v>29</v>
      </c>
      <c r="AM8" s="7" t="s">
        <v>102</v>
      </c>
      <c r="AN8" s="7" t="s">
        <v>103</v>
      </c>
      <c r="AO8" s="7" t="s">
        <v>29</v>
      </c>
      <c r="AP8" s="7" t="s">
        <v>102</v>
      </c>
      <c r="AQ8" s="7" t="s">
        <v>103</v>
      </c>
      <c r="AR8" s="7" t="s">
        <v>29</v>
      </c>
      <c r="AS8" s="7" t="s">
        <v>102</v>
      </c>
      <c r="AT8" s="7" t="s">
        <v>103</v>
      </c>
      <c r="AU8" s="7" t="s">
        <v>29</v>
      </c>
      <c r="AV8" s="7" t="s">
        <v>102</v>
      </c>
      <c r="AW8" s="7" t="s">
        <v>103</v>
      </c>
      <c r="AX8" s="7" t="s">
        <v>29</v>
      </c>
      <c r="AY8" s="7" t="s">
        <v>102</v>
      </c>
      <c r="AZ8" s="7" t="s">
        <v>103</v>
      </c>
      <c r="BA8" s="7" t="s">
        <v>29</v>
      </c>
      <c r="BB8" s="7" t="s">
        <v>102</v>
      </c>
      <c r="BC8" s="7" t="s">
        <v>103</v>
      </c>
      <c r="BD8" s="7" t="s">
        <v>29</v>
      </c>
      <c r="BE8" s="7" t="s">
        <v>102</v>
      </c>
      <c r="BF8" s="7" t="s">
        <v>103</v>
      </c>
      <c r="BG8" s="7" t="s">
        <v>29</v>
      </c>
      <c r="BH8" s="7" t="s">
        <v>102</v>
      </c>
      <c r="BI8" s="7" t="s">
        <v>103</v>
      </c>
      <c r="BJ8" s="7" t="s">
        <v>29</v>
      </c>
      <c r="BK8" s="7" t="s">
        <v>102</v>
      </c>
      <c r="BL8" s="7" t="s">
        <v>103</v>
      </c>
      <c r="BM8" s="7" t="s">
        <v>29</v>
      </c>
      <c r="BN8" s="7" t="s">
        <v>102</v>
      </c>
      <c r="BO8" s="7" t="s">
        <v>103</v>
      </c>
      <c r="BP8" s="7" t="s">
        <v>29</v>
      </c>
      <c r="BQ8" s="7" t="s">
        <v>102</v>
      </c>
      <c r="BR8" s="7" t="s">
        <v>103</v>
      </c>
      <c r="BS8" s="7" t="s">
        <v>29</v>
      </c>
      <c r="BT8" s="7" t="s">
        <v>102</v>
      </c>
      <c r="BU8" s="7" t="s">
        <v>103</v>
      </c>
      <c r="BV8" s="7" t="s">
        <v>29</v>
      </c>
      <c r="BW8" s="7" t="s">
        <v>102</v>
      </c>
      <c r="BX8" s="7" t="s">
        <v>103</v>
      </c>
      <c r="BY8" s="7" t="s">
        <v>29</v>
      </c>
    </row>
    <row r="9" spans="2:77" hidden="1" outlineLevel="1" x14ac:dyDescent="0.25">
      <c r="B9" s="10" t="s">
        <v>1</v>
      </c>
      <c r="C9" s="10">
        <f>'Ingreso Datos '!L11</f>
        <v>20</v>
      </c>
      <c r="D9" s="16">
        <f>'Ingreso Datos '!$D$11</f>
        <v>42500</v>
      </c>
      <c r="E9" s="48">
        <f>C9*D9</f>
        <v>850000</v>
      </c>
      <c r="F9" s="10">
        <f>'Ingreso Datos '!M11</f>
        <v>0</v>
      </c>
      <c r="G9" s="16">
        <f>D9+(D9*'Ingreso Datos '!$D$17)</f>
        <v>42500</v>
      </c>
      <c r="H9" s="86">
        <f>F9*G9</f>
        <v>0</v>
      </c>
      <c r="I9" s="10">
        <f>'Ingreso Datos '!N11</f>
        <v>0</v>
      </c>
      <c r="J9" s="16">
        <f>G9+(G9*'Ingreso Datos '!$D$17)</f>
        <v>42500</v>
      </c>
      <c r="K9" s="86">
        <f>I9*J9</f>
        <v>0</v>
      </c>
      <c r="L9" s="14">
        <f>'Ingreso Datos '!O11</f>
        <v>0</v>
      </c>
      <c r="M9" s="16">
        <f>J9+(J9*'Ingreso Datos '!$D$17)</f>
        <v>42500</v>
      </c>
      <c r="N9" s="86">
        <f>L9*M9</f>
        <v>0</v>
      </c>
      <c r="O9" s="11">
        <f>'Ingreso Datos '!P11</f>
        <v>0</v>
      </c>
      <c r="P9" s="16">
        <f>M9+(M9*'Ingreso Datos '!$D$17)</f>
        <v>42500</v>
      </c>
      <c r="Q9" s="86">
        <f>O9*P9</f>
        <v>0</v>
      </c>
      <c r="R9">
        <f>'Ingreso Datos '!Q11</f>
        <v>0</v>
      </c>
      <c r="S9" s="16">
        <f>P9+(P9*'Ingreso Datos '!$D$17)</f>
        <v>42500</v>
      </c>
      <c r="T9" s="86">
        <f>R9*S9</f>
        <v>0</v>
      </c>
      <c r="U9">
        <f>'Ingreso Datos '!R11</f>
        <v>0</v>
      </c>
      <c r="V9" s="16">
        <f>S9+(S9*'Ingreso Datos '!$D$17)</f>
        <v>42500</v>
      </c>
      <c r="W9" s="86">
        <f>U9*V9</f>
        <v>0</v>
      </c>
      <c r="X9">
        <f>'Ingreso Datos '!S11</f>
        <v>0</v>
      </c>
      <c r="Y9" s="16">
        <f>V9+(V9*'Ingreso Datos '!$D$17)</f>
        <v>42500</v>
      </c>
      <c r="Z9" s="86">
        <f>X9*Y9</f>
        <v>0</v>
      </c>
      <c r="AA9">
        <f>X9</f>
        <v>0</v>
      </c>
      <c r="AB9" s="16">
        <f>Y9+(Y9*'Ingreso Datos '!$D$17)</f>
        <v>42500</v>
      </c>
      <c r="AC9" s="86">
        <f>AA9*AB9</f>
        <v>0</v>
      </c>
      <c r="AD9">
        <f>X9</f>
        <v>0</v>
      </c>
      <c r="AE9" s="16">
        <f>AB9+(AB9*'Ingreso Datos '!$D$17)</f>
        <v>42500</v>
      </c>
      <c r="AF9" s="86">
        <f>AD9*AE9</f>
        <v>0</v>
      </c>
      <c r="AG9">
        <f>AA9</f>
        <v>0</v>
      </c>
      <c r="AH9" s="16">
        <f>AE9+(AE9*'Ingreso Datos '!$D$17)</f>
        <v>42500</v>
      </c>
      <c r="AI9" s="86">
        <f>AG9*AH9</f>
        <v>0</v>
      </c>
      <c r="AJ9">
        <f>AD9</f>
        <v>0</v>
      </c>
      <c r="AK9" s="16">
        <f>AH9+(AH9*'Ingreso Datos '!$D$17)</f>
        <v>42500</v>
      </c>
      <c r="AL9" s="86">
        <f>AJ9*AK9</f>
        <v>0</v>
      </c>
      <c r="AM9">
        <f>AG9</f>
        <v>0</v>
      </c>
      <c r="AN9" s="16">
        <f>AK9+(AK9*'Ingreso Datos '!$D$17)</f>
        <v>42500</v>
      </c>
      <c r="AO9" s="86">
        <f>AM9*AN9</f>
        <v>0</v>
      </c>
      <c r="AP9">
        <f>AJ9</f>
        <v>0</v>
      </c>
      <c r="AQ9" s="16">
        <f>AN9+(AN9*'Ingreso Datos '!$D$17)</f>
        <v>42500</v>
      </c>
      <c r="AR9" s="86">
        <f>AP9*AQ9</f>
        <v>0</v>
      </c>
      <c r="AS9">
        <f>AM9</f>
        <v>0</v>
      </c>
      <c r="AT9" s="16">
        <f>AQ9+(AQ9*'Ingreso Datos '!$D$17)</f>
        <v>42500</v>
      </c>
      <c r="AU9" s="86">
        <f>AS9*AT9</f>
        <v>0</v>
      </c>
      <c r="AV9">
        <f>AP9</f>
        <v>0</v>
      </c>
      <c r="AW9" s="16">
        <f>AT9+(AT9*'Ingreso Datos '!$D$17)</f>
        <v>42500</v>
      </c>
      <c r="AX9" s="86">
        <f>AV9*AW9</f>
        <v>0</v>
      </c>
      <c r="AY9">
        <f>AS9</f>
        <v>0</v>
      </c>
      <c r="AZ9" s="16">
        <f>AW9+(AW9*'Ingreso Datos '!$D$17)</f>
        <v>42500</v>
      </c>
      <c r="BA9" s="86">
        <f>AY9*AZ9</f>
        <v>0</v>
      </c>
      <c r="BB9">
        <f>AV9</f>
        <v>0</v>
      </c>
      <c r="BC9" s="16">
        <f>AZ9+(AZ9*'Ingreso Datos '!$D$17)</f>
        <v>42500</v>
      </c>
      <c r="BD9" s="86">
        <f>BB9*BC9</f>
        <v>0</v>
      </c>
      <c r="BE9">
        <f>AY9</f>
        <v>0</v>
      </c>
      <c r="BF9" s="16">
        <f>BC9+(BC9*'Ingreso Datos '!$D$17)</f>
        <v>42500</v>
      </c>
      <c r="BG9" s="86">
        <f>BE9*BF9</f>
        <v>0</v>
      </c>
      <c r="BH9">
        <f>BB9</f>
        <v>0</v>
      </c>
      <c r="BI9" s="16">
        <f>BF9+(BF9*'Ingreso Datos '!$D$17)</f>
        <v>42500</v>
      </c>
      <c r="BJ9" s="86">
        <f>BH9*BI9</f>
        <v>0</v>
      </c>
      <c r="BK9">
        <f>BE9</f>
        <v>0</v>
      </c>
      <c r="BL9" s="16">
        <f>BI9+(BI9*'Ingreso Datos '!$D$17)</f>
        <v>42500</v>
      </c>
      <c r="BM9" s="86">
        <f>BK9*BL9</f>
        <v>0</v>
      </c>
      <c r="BN9">
        <f>BH9</f>
        <v>0</v>
      </c>
      <c r="BO9" s="16">
        <f>BL9+(BL9*'Ingreso Datos '!$D$17)</f>
        <v>42500</v>
      </c>
      <c r="BP9" s="86">
        <f>BN9*BO9</f>
        <v>0</v>
      </c>
      <c r="BQ9">
        <f>BK9</f>
        <v>0</v>
      </c>
      <c r="BR9" s="16">
        <f>BO9+(BO9*'Ingreso Datos '!$D$17)</f>
        <v>42500</v>
      </c>
      <c r="BS9" s="86">
        <f>BQ9*BR9</f>
        <v>0</v>
      </c>
      <c r="BT9">
        <f>BN9</f>
        <v>0</v>
      </c>
      <c r="BU9" s="16">
        <f>BR9+(BR9*'Ingreso Datos '!$D$17)</f>
        <v>42500</v>
      </c>
      <c r="BV9" s="86">
        <f>BT9*BU9</f>
        <v>0</v>
      </c>
      <c r="BW9">
        <f>BQ9</f>
        <v>0</v>
      </c>
      <c r="BX9" s="16">
        <f>BU9+(BU9*'Ingreso Datos '!$D$17)</f>
        <v>42500</v>
      </c>
      <c r="BY9" s="86">
        <f>BW9*BX9</f>
        <v>0</v>
      </c>
    </row>
    <row r="10" spans="2:77" hidden="1" outlineLevel="1" x14ac:dyDescent="0.25">
      <c r="B10" s="12" t="s">
        <v>17</v>
      </c>
      <c r="C10" s="10">
        <f>'Ingreso Datos '!L12</f>
        <v>10</v>
      </c>
      <c r="D10" s="16">
        <f>'Ingreso Datos '!$D$11</f>
        <v>42500</v>
      </c>
      <c r="E10" s="48">
        <f t="shared" ref="E10:E26" si="0">C10*D10</f>
        <v>425000</v>
      </c>
      <c r="F10" s="10">
        <f>'Ingreso Datos '!M12</f>
        <v>0</v>
      </c>
      <c r="G10" s="16">
        <f>D10+(D10*'Ingreso Datos '!$D$17)</f>
        <v>42500</v>
      </c>
      <c r="H10" s="86">
        <f t="shared" ref="H10:H26" si="1">F10*G10</f>
        <v>0</v>
      </c>
      <c r="I10" s="10">
        <f>'Ingreso Datos '!N12</f>
        <v>0</v>
      </c>
      <c r="J10" s="16">
        <f>G10+(G10*'Ingreso Datos '!$D$17)</f>
        <v>42500</v>
      </c>
      <c r="K10" s="86">
        <f t="shared" ref="K10:K26" si="2">I10*J10</f>
        <v>0</v>
      </c>
      <c r="L10" s="14">
        <f>'Ingreso Datos '!O12</f>
        <v>0</v>
      </c>
      <c r="M10" s="16">
        <f>J10+(J10*'Ingreso Datos '!$D$17)</f>
        <v>42500</v>
      </c>
      <c r="N10" s="86">
        <f t="shared" ref="N10:N26" si="3">L10*M10</f>
        <v>0</v>
      </c>
      <c r="O10" s="11">
        <f>'Ingreso Datos '!P12</f>
        <v>0</v>
      </c>
      <c r="P10" s="16">
        <f>M10+(M10*'Ingreso Datos '!$D$17)</f>
        <v>42500</v>
      </c>
      <c r="Q10" s="86">
        <f t="shared" ref="Q10:Q26" si="4">O10*P10</f>
        <v>0</v>
      </c>
      <c r="R10">
        <f>'Ingreso Datos '!Q12</f>
        <v>0</v>
      </c>
      <c r="S10" s="16">
        <f>P10+(P10*'Ingreso Datos '!$D$17)</f>
        <v>42500</v>
      </c>
      <c r="T10" s="86">
        <f t="shared" ref="T10:T26" si="5">R10*S10</f>
        <v>0</v>
      </c>
      <c r="U10">
        <f>'Ingreso Datos '!R12</f>
        <v>0</v>
      </c>
      <c r="V10" s="16">
        <f>S10+(S10*'Ingreso Datos '!$D$17)</f>
        <v>42500</v>
      </c>
      <c r="W10" s="86">
        <f t="shared" ref="W10:W26" si="6">U10*V10</f>
        <v>0</v>
      </c>
      <c r="X10">
        <f>'Ingreso Datos '!S12</f>
        <v>0</v>
      </c>
      <c r="Y10" s="16">
        <f>V10+(V10*'Ingreso Datos '!$D$17)</f>
        <v>42500</v>
      </c>
      <c r="Z10" s="86">
        <f t="shared" ref="Z10:Z26" si="7">X10*Y10</f>
        <v>0</v>
      </c>
      <c r="AA10">
        <f t="shared" ref="AA10:AA26" si="8">X10</f>
        <v>0</v>
      </c>
      <c r="AB10" s="16">
        <f>Y10+(Y10*'Ingreso Datos '!$D$17)</f>
        <v>42500</v>
      </c>
      <c r="AC10" s="86">
        <f t="shared" ref="AC10:AC26" si="9">AA10*AB10</f>
        <v>0</v>
      </c>
      <c r="AD10">
        <f t="shared" ref="AD10:AD26" si="10">X10</f>
        <v>0</v>
      </c>
      <c r="AE10" s="16">
        <f>AB10+(AB10*'Ingreso Datos '!$D$17)</f>
        <v>42500</v>
      </c>
      <c r="AF10" s="86">
        <f t="shared" ref="AF10:AF26" si="11">AD10*AE10</f>
        <v>0</v>
      </c>
      <c r="AG10">
        <f t="shared" ref="AG10:AG26" si="12">AA10</f>
        <v>0</v>
      </c>
      <c r="AH10" s="16">
        <f>AE10+(AE10*'Ingreso Datos '!$D$17)</f>
        <v>42500</v>
      </c>
      <c r="AI10" s="86">
        <f t="shared" ref="AI10:AI26" si="13">AG10*AH10</f>
        <v>0</v>
      </c>
      <c r="AJ10">
        <f t="shared" ref="AJ10:AJ26" si="14">AD10</f>
        <v>0</v>
      </c>
      <c r="AK10" s="16">
        <f>AH10+(AH10*'Ingreso Datos '!$D$17)</f>
        <v>42500</v>
      </c>
      <c r="AL10" s="86">
        <f t="shared" ref="AL10:AL26" si="15">AJ10*AK10</f>
        <v>0</v>
      </c>
      <c r="AM10">
        <f t="shared" ref="AM10:AM26" si="16">AG10</f>
        <v>0</v>
      </c>
      <c r="AN10" s="16">
        <f>AK10+(AK10*'Ingreso Datos '!$D$17)</f>
        <v>42500</v>
      </c>
      <c r="AO10" s="86">
        <f t="shared" ref="AO10:AO26" si="17">AM10*AN10</f>
        <v>0</v>
      </c>
      <c r="AP10">
        <f t="shared" ref="AP10:AP26" si="18">AJ10</f>
        <v>0</v>
      </c>
      <c r="AQ10" s="16">
        <f>AN10+(AN10*'Ingreso Datos '!$D$17)</f>
        <v>42500</v>
      </c>
      <c r="AR10" s="86">
        <f t="shared" ref="AR10:AR26" si="19">AP10*AQ10</f>
        <v>0</v>
      </c>
      <c r="AS10">
        <f t="shared" ref="AS10:AS26" si="20">AM10</f>
        <v>0</v>
      </c>
      <c r="AT10" s="16">
        <f>AQ10+(AQ10*'Ingreso Datos '!$D$17)</f>
        <v>42500</v>
      </c>
      <c r="AU10" s="86">
        <f t="shared" ref="AU10:AU26" si="21">AS10*AT10</f>
        <v>0</v>
      </c>
      <c r="AV10">
        <f t="shared" ref="AV10:AV26" si="22">AP10</f>
        <v>0</v>
      </c>
      <c r="AW10" s="16">
        <f>AT10+(AT10*'Ingreso Datos '!$D$17)</f>
        <v>42500</v>
      </c>
      <c r="AX10" s="86">
        <f t="shared" ref="AX10:AX26" si="23">AV10*AW10</f>
        <v>0</v>
      </c>
      <c r="AY10">
        <f t="shared" ref="AY10:AY26" si="24">AS10</f>
        <v>0</v>
      </c>
      <c r="AZ10" s="16">
        <f>AW10+(AW10*'Ingreso Datos '!$D$17)</f>
        <v>42500</v>
      </c>
      <c r="BA10" s="86">
        <f t="shared" ref="BA10:BA26" si="25">AY10*AZ10</f>
        <v>0</v>
      </c>
      <c r="BB10">
        <f t="shared" ref="BB10:BB26" si="26">AV10</f>
        <v>0</v>
      </c>
      <c r="BC10" s="16">
        <f>AZ10+(AZ10*'Ingreso Datos '!$D$17)</f>
        <v>42500</v>
      </c>
      <c r="BD10" s="86">
        <f t="shared" ref="BD10:BD26" si="27">BB10*BC10</f>
        <v>0</v>
      </c>
      <c r="BE10">
        <f t="shared" ref="BE10:BE26" si="28">AY10</f>
        <v>0</v>
      </c>
      <c r="BF10" s="16">
        <f>BC10+(BC10*'Ingreso Datos '!$D$17)</f>
        <v>42500</v>
      </c>
      <c r="BG10" s="86">
        <f t="shared" ref="BG10:BG26" si="29">BE10*BF10</f>
        <v>0</v>
      </c>
      <c r="BH10">
        <f t="shared" ref="BH10:BH26" si="30">BB10</f>
        <v>0</v>
      </c>
      <c r="BI10" s="16">
        <f>BF10+(BF10*'Ingreso Datos '!$D$17)</f>
        <v>42500</v>
      </c>
      <c r="BJ10" s="86">
        <f t="shared" ref="BJ10:BJ26" si="31">BH10*BI10</f>
        <v>0</v>
      </c>
      <c r="BK10">
        <f t="shared" ref="BK10:BK26" si="32">BE10</f>
        <v>0</v>
      </c>
      <c r="BL10" s="16">
        <f>BI10+(BI10*'Ingreso Datos '!$D$17)</f>
        <v>42500</v>
      </c>
      <c r="BM10" s="86">
        <f t="shared" ref="BM10:BM26" si="33">BK10*BL10</f>
        <v>0</v>
      </c>
      <c r="BN10">
        <f t="shared" ref="BN10:BN26" si="34">BH10</f>
        <v>0</v>
      </c>
      <c r="BO10" s="16">
        <f>BL10+(BL10*'Ingreso Datos '!$D$17)</f>
        <v>42500</v>
      </c>
      <c r="BP10" s="86">
        <f t="shared" ref="BP10:BP26" si="35">BN10*BO10</f>
        <v>0</v>
      </c>
      <c r="BQ10">
        <f t="shared" ref="BQ10:BQ26" si="36">BK10</f>
        <v>0</v>
      </c>
      <c r="BR10" s="16">
        <f>BO10+(BO10*'Ingreso Datos '!$D$17)</f>
        <v>42500</v>
      </c>
      <c r="BS10" s="86">
        <f t="shared" ref="BS10:BS26" si="37">BQ10*BR10</f>
        <v>0</v>
      </c>
      <c r="BT10">
        <f t="shared" ref="BT10:BT26" si="38">BN10</f>
        <v>0</v>
      </c>
      <c r="BU10" s="16">
        <f>BR10+(BR10*'Ingreso Datos '!$D$17)</f>
        <v>42500</v>
      </c>
      <c r="BV10" s="86">
        <f t="shared" ref="BV10:BV26" si="39">BT10*BU10</f>
        <v>0</v>
      </c>
      <c r="BW10">
        <f t="shared" ref="BW10:BW26" si="40">BQ10</f>
        <v>0</v>
      </c>
      <c r="BX10" s="16">
        <f>BU10+(BU10*'Ingreso Datos '!$D$17)</f>
        <v>42500</v>
      </c>
      <c r="BY10" s="86">
        <f t="shared" ref="BY10:BY26" si="41">BW10*BX10</f>
        <v>0</v>
      </c>
    </row>
    <row r="11" spans="2:77" hidden="1" outlineLevel="1" x14ac:dyDescent="0.25">
      <c r="B11" s="12" t="s">
        <v>2</v>
      </c>
      <c r="C11" s="10">
        <f>'Ingreso Datos '!L13</f>
        <v>10</v>
      </c>
      <c r="D11" s="16">
        <f>'Ingreso Datos '!$D$11</f>
        <v>42500</v>
      </c>
      <c r="E11" s="48">
        <f t="shared" si="0"/>
        <v>425000</v>
      </c>
      <c r="F11" s="10">
        <f>'Ingreso Datos '!M13</f>
        <v>0</v>
      </c>
      <c r="G11" s="16">
        <f>D11+(D11*'Ingreso Datos '!$D$17)</f>
        <v>42500</v>
      </c>
      <c r="H11" s="86">
        <f t="shared" si="1"/>
        <v>0</v>
      </c>
      <c r="I11" s="10">
        <f>'Ingreso Datos '!N13</f>
        <v>0</v>
      </c>
      <c r="J11" s="16">
        <f>G11+(G11*'Ingreso Datos '!$D$17)</f>
        <v>42500</v>
      </c>
      <c r="K11" s="86">
        <f t="shared" si="2"/>
        <v>0</v>
      </c>
      <c r="L11" s="14">
        <f>'Ingreso Datos '!O13</f>
        <v>0</v>
      </c>
      <c r="M11" s="16">
        <f>J11+(J11*'Ingreso Datos '!$D$17)</f>
        <v>42500</v>
      </c>
      <c r="N11" s="86">
        <f t="shared" si="3"/>
        <v>0</v>
      </c>
      <c r="O11" s="11">
        <f>'Ingreso Datos '!P13</f>
        <v>0</v>
      </c>
      <c r="P11" s="16">
        <f>M11+(M11*'Ingreso Datos '!$D$17)</f>
        <v>42500</v>
      </c>
      <c r="Q11" s="86">
        <f t="shared" si="4"/>
        <v>0</v>
      </c>
      <c r="R11">
        <f>'Ingreso Datos '!Q13</f>
        <v>0</v>
      </c>
      <c r="S11" s="16">
        <f>P11+(P11*'Ingreso Datos '!$D$17)</f>
        <v>42500</v>
      </c>
      <c r="T11" s="86">
        <f t="shared" si="5"/>
        <v>0</v>
      </c>
      <c r="U11">
        <f>'Ingreso Datos '!R13</f>
        <v>0</v>
      </c>
      <c r="V11" s="16">
        <f>S11+(S11*'Ingreso Datos '!$D$17)</f>
        <v>42500</v>
      </c>
      <c r="W11" s="86">
        <f t="shared" si="6"/>
        <v>0</v>
      </c>
      <c r="X11">
        <f>'Ingreso Datos '!S13</f>
        <v>0</v>
      </c>
      <c r="Y11" s="16">
        <f>V11+(V11*'Ingreso Datos '!$D$17)</f>
        <v>42500</v>
      </c>
      <c r="Z11" s="86">
        <f t="shared" si="7"/>
        <v>0</v>
      </c>
      <c r="AA11">
        <f t="shared" si="8"/>
        <v>0</v>
      </c>
      <c r="AB11" s="16">
        <f>Y11+(Y11*'Ingreso Datos '!$D$17)</f>
        <v>42500</v>
      </c>
      <c r="AC11" s="86">
        <f t="shared" si="9"/>
        <v>0</v>
      </c>
      <c r="AD11">
        <f t="shared" si="10"/>
        <v>0</v>
      </c>
      <c r="AE11" s="16">
        <f>AB11+(AB11*'Ingreso Datos '!$D$17)</f>
        <v>42500</v>
      </c>
      <c r="AF11" s="86">
        <f t="shared" si="11"/>
        <v>0</v>
      </c>
      <c r="AG11">
        <f t="shared" si="12"/>
        <v>0</v>
      </c>
      <c r="AH11" s="16">
        <f>AE11+(AE11*'Ingreso Datos '!$D$17)</f>
        <v>42500</v>
      </c>
      <c r="AI11" s="86">
        <f t="shared" si="13"/>
        <v>0</v>
      </c>
      <c r="AJ11">
        <f t="shared" si="14"/>
        <v>0</v>
      </c>
      <c r="AK11" s="16">
        <f>AH11+(AH11*'Ingreso Datos '!$D$17)</f>
        <v>42500</v>
      </c>
      <c r="AL11" s="86">
        <f t="shared" si="15"/>
        <v>0</v>
      </c>
      <c r="AM11">
        <f t="shared" si="16"/>
        <v>0</v>
      </c>
      <c r="AN11" s="16">
        <f>AK11+(AK11*'Ingreso Datos '!$D$17)</f>
        <v>42500</v>
      </c>
      <c r="AO11" s="86">
        <f t="shared" si="17"/>
        <v>0</v>
      </c>
      <c r="AP11">
        <f t="shared" si="18"/>
        <v>0</v>
      </c>
      <c r="AQ11" s="16">
        <f>AN11+(AN11*'Ingreso Datos '!$D$17)</f>
        <v>42500</v>
      </c>
      <c r="AR11" s="86">
        <f t="shared" si="19"/>
        <v>0</v>
      </c>
      <c r="AS11">
        <f t="shared" si="20"/>
        <v>0</v>
      </c>
      <c r="AT11" s="16">
        <f>AQ11+(AQ11*'Ingreso Datos '!$D$17)</f>
        <v>42500</v>
      </c>
      <c r="AU11" s="86">
        <f t="shared" si="21"/>
        <v>0</v>
      </c>
      <c r="AV11">
        <f t="shared" si="22"/>
        <v>0</v>
      </c>
      <c r="AW11" s="16">
        <f>AT11+(AT11*'Ingreso Datos '!$D$17)</f>
        <v>42500</v>
      </c>
      <c r="AX11" s="86">
        <f t="shared" si="23"/>
        <v>0</v>
      </c>
      <c r="AY11">
        <f t="shared" si="24"/>
        <v>0</v>
      </c>
      <c r="AZ11" s="16">
        <f>AW11+(AW11*'Ingreso Datos '!$D$17)</f>
        <v>42500</v>
      </c>
      <c r="BA11" s="86">
        <f t="shared" si="25"/>
        <v>0</v>
      </c>
      <c r="BB11">
        <f t="shared" si="26"/>
        <v>0</v>
      </c>
      <c r="BC11" s="16">
        <f>AZ11+(AZ11*'Ingreso Datos '!$D$17)</f>
        <v>42500</v>
      </c>
      <c r="BD11" s="86">
        <f t="shared" si="27"/>
        <v>0</v>
      </c>
      <c r="BE11">
        <f t="shared" si="28"/>
        <v>0</v>
      </c>
      <c r="BF11" s="16">
        <f>BC11+(BC11*'Ingreso Datos '!$D$17)</f>
        <v>42500</v>
      </c>
      <c r="BG11" s="86">
        <f t="shared" si="29"/>
        <v>0</v>
      </c>
      <c r="BH11">
        <f t="shared" si="30"/>
        <v>0</v>
      </c>
      <c r="BI11" s="16">
        <f>BF11+(BF11*'Ingreso Datos '!$D$17)</f>
        <v>42500</v>
      </c>
      <c r="BJ11" s="86">
        <f t="shared" si="31"/>
        <v>0</v>
      </c>
      <c r="BK11">
        <f t="shared" si="32"/>
        <v>0</v>
      </c>
      <c r="BL11" s="16">
        <f>BI11+(BI11*'Ingreso Datos '!$D$17)</f>
        <v>42500</v>
      </c>
      <c r="BM11" s="86">
        <f t="shared" si="33"/>
        <v>0</v>
      </c>
      <c r="BN11">
        <f t="shared" si="34"/>
        <v>0</v>
      </c>
      <c r="BO11" s="16">
        <f>BL11+(BL11*'Ingreso Datos '!$D$17)</f>
        <v>42500</v>
      </c>
      <c r="BP11" s="86">
        <f t="shared" si="35"/>
        <v>0</v>
      </c>
      <c r="BQ11">
        <f t="shared" si="36"/>
        <v>0</v>
      </c>
      <c r="BR11" s="16">
        <f>BO11+(BO11*'Ingreso Datos '!$D$17)</f>
        <v>42500</v>
      </c>
      <c r="BS11" s="86">
        <f t="shared" si="37"/>
        <v>0</v>
      </c>
      <c r="BT11">
        <f t="shared" si="38"/>
        <v>0</v>
      </c>
      <c r="BU11" s="16">
        <f>BR11+(BR11*'Ingreso Datos '!$D$17)</f>
        <v>42500</v>
      </c>
      <c r="BV11" s="86">
        <f t="shared" si="39"/>
        <v>0</v>
      </c>
      <c r="BW11">
        <f t="shared" si="40"/>
        <v>0</v>
      </c>
      <c r="BX11" s="16">
        <f>BU11+(BU11*'Ingreso Datos '!$D$17)</f>
        <v>42500</v>
      </c>
      <c r="BY11" s="86">
        <f t="shared" si="41"/>
        <v>0</v>
      </c>
    </row>
    <row r="12" spans="2:77" hidden="1" outlineLevel="1" x14ac:dyDescent="0.25">
      <c r="B12" s="12" t="s">
        <v>3</v>
      </c>
      <c r="C12" s="10">
        <f>'Ingreso Datos '!L14</f>
        <v>0</v>
      </c>
      <c r="D12" s="16">
        <f>'Ingreso Datos '!$D$11</f>
        <v>42500</v>
      </c>
      <c r="E12" s="48">
        <f t="shared" si="0"/>
        <v>0</v>
      </c>
      <c r="F12" s="10">
        <f>'Ingreso Datos '!M14</f>
        <v>0</v>
      </c>
      <c r="G12" s="16">
        <f>D12+(D12*'Ingreso Datos '!$D$17)</f>
        <v>42500</v>
      </c>
      <c r="H12" s="86">
        <f t="shared" si="1"/>
        <v>0</v>
      </c>
      <c r="I12" s="10">
        <f>'Ingreso Datos '!N14</f>
        <v>0</v>
      </c>
      <c r="J12" s="16">
        <f>G12+(G12*'Ingreso Datos '!$D$17)</f>
        <v>42500</v>
      </c>
      <c r="K12" s="86">
        <f t="shared" si="2"/>
        <v>0</v>
      </c>
      <c r="L12" s="14">
        <f>'Ingreso Datos '!O14</f>
        <v>0</v>
      </c>
      <c r="M12" s="16">
        <f>J12+(J12*'Ingreso Datos '!$D$17)</f>
        <v>42500</v>
      </c>
      <c r="N12" s="86">
        <f t="shared" si="3"/>
        <v>0</v>
      </c>
      <c r="O12" s="11">
        <f>'Ingreso Datos '!P14</f>
        <v>0</v>
      </c>
      <c r="P12" s="16">
        <f>M12+(M12*'Ingreso Datos '!$D$17)</f>
        <v>42500</v>
      </c>
      <c r="Q12" s="86">
        <f t="shared" si="4"/>
        <v>0</v>
      </c>
      <c r="R12">
        <f>'Ingreso Datos '!Q14</f>
        <v>0</v>
      </c>
      <c r="S12" s="16">
        <f>P12+(P12*'Ingreso Datos '!$D$17)</f>
        <v>42500</v>
      </c>
      <c r="T12" s="86">
        <f t="shared" si="5"/>
        <v>0</v>
      </c>
      <c r="U12">
        <f>'Ingreso Datos '!R14</f>
        <v>0</v>
      </c>
      <c r="V12" s="16">
        <f>S12+(S12*'Ingreso Datos '!$D$17)</f>
        <v>42500</v>
      </c>
      <c r="W12" s="86">
        <f t="shared" si="6"/>
        <v>0</v>
      </c>
      <c r="X12">
        <f>'Ingreso Datos '!S14</f>
        <v>0</v>
      </c>
      <c r="Y12" s="16">
        <f>V12+(V12*'Ingreso Datos '!$D$17)</f>
        <v>42500</v>
      </c>
      <c r="Z12" s="86">
        <f t="shared" si="7"/>
        <v>0</v>
      </c>
      <c r="AA12">
        <f t="shared" si="8"/>
        <v>0</v>
      </c>
      <c r="AB12" s="16">
        <f>Y12+(Y12*'Ingreso Datos '!$D$17)</f>
        <v>42500</v>
      </c>
      <c r="AC12" s="86">
        <f t="shared" si="9"/>
        <v>0</v>
      </c>
      <c r="AD12">
        <f t="shared" si="10"/>
        <v>0</v>
      </c>
      <c r="AE12" s="16">
        <f>AB12+(AB12*'Ingreso Datos '!$D$17)</f>
        <v>42500</v>
      </c>
      <c r="AF12" s="86">
        <f t="shared" si="11"/>
        <v>0</v>
      </c>
      <c r="AG12">
        <f t="shared" si="12"/>
        <v>0</v>
      </c>
      <c r="AH12" s="16">
        <f>AE12+(AE12*'Ingreso Datos '!$D$17)</f>
        <v>42500</v>
      </c>
      <c r="AI12" s="86">
        <f t="shared" si="13"/>
        <v>0</v>
      </c>
      <c r="AJ12">
        <f t="shared" si="14"/>
        <v>0</v>
      </c>
      <c r="AK12" s="16">
        <f>AH12+(AH12*'Ingreso Datos '!$D$17)</f>
        <v>42500</v>
      </c>
      <c r="AL12" s="86">
        <f t="shared" si="15"/>
        <v>0</v>
      </c>
      <c r="AM12">
        <f t="shared" si="16"/>
        <v>0</v>
      </c>
      <c r="AN12" s="16">
        <f>AK12+(AK12*'Ingreso Datos '!$D$17)</f>
        <v>42500</v>
      </c>
      <c r="AO12" s="86">
        <f t="shared" si="17"/>
        <v>0</v>
      </c>
      <c r="AP12">
        <f t="shared" si="18"/>
        <v>0</v>
      </c>
      <c r="AQ12" s="16">
        <f>AN12+(AN12*'Ingreso Datos '!$D$17)</f>
        <v>42500</v>
      </c>
      <c r="AR12" s="86">
        <f t="shared" si="19"/>
        <v>0</v>
      </c>
      <c r="AS12">
        <f t="shared" si="20"/>
        <v>0</v>
      </c>
      <c r="AT12" s="16">
        <f>AQ12+(AQ12*'Ingreso Datos '!$D$17)</f>
        <v>42500</v>
      </c>
      <c r="AU12" s="86">
        <f t="shared" si="21"/>
        <v>0</v>
      </c>
      <c r="AV12">
        <f t="shared" si="22"/>
        <v>0</v>
      </c>
      <c r="AW12" s="16">
        <f>AT12+(AT12*'Ingreso Datos '!$D$17)</f>
        <v>42500</v>
      </c>
      <c r="AX12" s="86">
        <f t="shared" si="23"/>
        <v>0</v>
      </c>
      <c r="AY12">
        <f t="shared" si="24"/>
        <v>0</v>
      </c>
      <c r="AZ12" s="16">
        <f>AW12+(AW12*'Ingreso Datos '!$D$17)</f>
        <v>42500</v>
      </c>
      <c r="BA12" s="86">
        <f t="shared" si="25"/>
        <v>0</v>
      </c>
      <c r="BB12">
        <f t="shared" si="26"/>
        <v>0</v>
      </c>
      <c r="BC12" s="16">
        <f>AZ12+(AZ12*'Ingreso Datos '!$D$17)</f>
        <v>42500</v>
      </c>
      <c r="BD12" s="86">
        <f t="shared" si="27"/>
        <v>0</v>
      </c>
      <c r="BE12">
        <f t="shared" si="28"/>
        <v>0</v>
      </c>
      <c r="BF12" s="16">
        <f>BC12+(BC12*'Ingreso Datos '!$D$17)</f>
        <v>42500</v>
      </c>
      <c r="BG12" s="86">
        <f t="shared" si="29"/>
        <v>0</v>
      </c>
      <c r="BH12">
        <f t="shared" si="30"/>
        <v>0</v>
      </c>
      <c r="BI12" s="16">
        <f>BF12+(BF12*'Ingreso Datos '!$D$17)</f>
        <v>42500</v>
      </c>
      <c r="BJ12" s="86">
        <f t="shared" si="31"/>
        <v>0</v>
      </c>
      <c r="BK12">
        <f t="shared" si="32"/>
        <v>0</v>
      </c>
      <c r="BL12" s="16">
        <f>BI12+(BI12*'Ingreso Datos '!$D$17)</f>
        <v>42500</v>
      </c>
      <c r="BM12" s="86">
        <f t="shared" si="33"/>
        <v>0</v>
      </c>
      <c r="BN12">
        <f t="shared" si="34"/>
        <v>0</v>
      </c>
      <c r="BO12" s="16">
        <f>BL12+(BL12*'Ingreso Datos '!$D$17)</f>
        <v>42500</v>
      </c>
      <c r="BP12" s="86">
        <f t="shared" si="35"/>
        <v>0</v>
      </c>
      <c r="BQ12">
        <f t="shared" si="36"/>
        <v>0</v>
      </c>
      <c r="BR12" s="16">
        <f>BO12+(BO12*'Ingreso Datos '!$D$17)</f>
        <v>42500</v>
      </c>
      <c r="BS12" s="86">
        <f t="shared" si="37"/>
        <v>0</v>
      </c>
      <c r="BT12">
        <f t="shared" si="38"/>
        <v>0</v>
      </c>
      <c r="BU12" s="16">
        <f>BR12+(BR12*'Ingreso Datos '!$D$17)</f>
        <v>42500</v>
      </c>
      <c r="BV12" s="86">
        <f t="shared" si="39"/>
        <v>0</v>
      </c>
      <c r="BW12">
        <f t="shared" si="40"/>
        <v>0</v>
      </c>
      <c r="BX12" s="16">
        <f>BU12+(BU12*'Ingreso Datos '!$D$17)</f>
        <v>42500</v>
      </c>
      <c r="BY12" s="86">
        <f t="shared" si="41"/>
        <v>0</v>
      </c>
    </row>
    <row r="13" spans="2:77" hidden="1" outlineLevel="1" x14ac:dyDescent="0.25">
      <c r="B13" s="12" t="s">
        <v>4</v>
      </c>
      <c r="C13" s="10">
        <f>'Ingreso Datos '!L15</f>
        <v>10</v>
      </c>
      <c r="D13" s="16">
        <f>'Ingreso Datos '!$D$11</f>
        <v>42500</v>
      </c>
      <c r="E13" s="48">
        <f t="shared" si="0"/>
        <v>425000</v>
      </c>
      <c r="F13" s="10">
        <f>'Ingreso Datos '!M15</f>
        <v>1</v>
      </c>
      <c r="G13" s="16">
        <f>D13+(D13*'Ingreso Datos '!$D$17)</f>
        <v>42500</v>
      </c>
      <c r="H13" s="86">
        <f t="shared" si="1"/>
        <v>42500</v>
      </c>
      <c r="I13" s="10">
        <f>'Ingreso Datos '!N15</f>
        <v>1</v>
      </c>
      <c r="J13" s="16">
        <f>G13+(G13*'Ingreso Datos '!$D$17)</f>
        <v>42500</v>
      </c>
      <c r="K13" s="86">
        <f t="shared" si="2"/>
        <v>42500</v>
      </c>
      <c r="L13" s="14">
        <f>'Ingreso Datos '!O15</f>
        <v>0</v>
      </c>
      <c r="M13" s="16">
        <f>J13+(J13*'Ingreso Datos '!$D$17)</f>
        <v>42500</v>
      </c>
      <c r="N13" s="86">
        <f t="shared" si="3"/>
        <v>0</v>
      </c>
      <c r="O13" s="11">
        <f>'Ingreso Datos '!P15</f>
        <v>0</v>
      </c>
      <c r="P13" s="16">
        <f>M13+(M13*'Ingreso Datos '!$D$17)</f>
        <v>42500</v>
      </c>
      <c r="Q13" s="86">
        <f t="shared" si="4"/>
        <v>0</v>
      </c>
      <c r="R13">
        <f>'Ingreso Datos '!Q15</f>
        <v>0</v>
      </c>
      <c r="S13" s="16">
        <f>P13+(P13*'Ingreso Datos '!$D$17)</f>
        <v>42500</v>
      </c>
      <c r="T13" s="86">
        <f t="shared" si="5"/>
        <v>0</v>
      </c>
      <c r="U13">
        <f>'Ingreso Datos '!R15</f>
        <v>0</v>
      </c>
      <c r="V13" s="16">
        <f>S13+(S13*'Ingreso Datos '!$D$17)</f>
        <v>42500</v>
      </c>
      <c r="W13" s="86">
        <f t="shared" si="6"/>
        <v>0</v>
      </c>
      <c r="X13">
        <f>'Ingreso Datos '!S15</f>
        <v>0</v>
      </c>
      <c r="Y13" s="16">
        <f>V13+(V13*'Ingreso Datos '!$D$17)</f>
        <v>42500</v>
      </c>
      <c r="Z13" s="86">
        <f t="shared" si="7"/>
        <v>0</v>
      </c>
      <c r="AA13">
        <f t="shared" si="8"/>
        <v>0</v>
      </c>
      <c r="AB13" s="16">
        <f>Y13+(Y13*'Ingreso Datos '!$D$17)</f>
        <v>42500</v>
      </c>
      <c r="AC13" s="86">
        <f t="shared" si="9"/>
        <v>0</v>
      </c>
      <c r="AD13">
        <f t="shared" si="10"/>
        <v>0</v>
      </c>
      <c r="AE13" s="16">
        <f>AB13+(AB13*'Ingreso Datos '!$D$17)</f>
        <v>42500</v>
      </c>
      <c r="AF13" s="86">
        <f t="shared" si="11"/>
        <v>0</v>
      </c>
      <c r="AG13">
        <f t="shared" si="12"/>
        <v>0</v>
      </c>
      <c r="AH13" s="16">
        <f>AE13+(AE13*'Ingreso Datos '!$D$17)</f>
        <v>42500</v>
      </c>
      <c r="AI13" s="86">
        <f t="shared" si="13"/>
        <v>0</v>
      </c>
      <c r="AJ13">
        <f t="shared" si="14"/>
        <v>0</v>
      </c>
      <c r="AK13" s="16">
        <f>AH13+(AH13*'Ingreso Datos '!$D$17)</f>
        <v>42500</v>
      </c>
      <c r="AL13" s="86">
        <f t="shared" si="15"/>
        <v>0</v>
      </c>
      <c r="AM13">
        <f t="shared" si="16"/>
        <v>0</v>
      </c>
      <c r="AN13" s="16">
        <f>AK13+(AK13*'Ingreso Datos '!$D$17)</f>
        <v>42500</v>
      </c>
      <c r="AO13" s="86">
        <f t="shared" si="17"/>
        <v>0</v>
      </c>
      <c r="AP13">
        <f t="shared" si="18"/>
        <v>0</v>
      </c>
      <c r="AQ13" s="16">
        <f>AN13+(AN13*'Ingreso Datos '!$D$17)</f>
        <v>42500</v>
      </c>
      <c r="AR13" s="86">
        <f t="shared" si="19"/>
        <v>0</v>
      </c>
      <c r="AS13">
        <f t="shared" si="20"/>
        <v>0</v>
      </c>
      <c r="AT13" s="16">
        <f>AQ13+(AQ13*'Ingreso Datos '!$D$17)</f>
        <v>42500</v>
      </c>
      <c r="AU13" s="86">
        <f t="shared" si="21"/>
        <v>0</v>
      </c>
      <c r="AV13">
        <f t="shared" si="22"/>
        <v>0</v>
      </c>
      <c r="AW13" s="16">
        <f>AT13+(AT13*'Ingreso Datos '!$D$17)</f>
        <v>42500</v>
      </c>
      <c r="AX13" s="86">
        <f t="shared" si="23"/>
        <v>0</v>
      </c>
      <c r="AY13">
        <f t="shared" si="24"/>
        <v>0</v>
      </c>
      <c r="AZ13" s="16">
        <f>AW13+(AW13*'Ingreso Datos '!$D$17)</f>
        <v>42500</v>
      </c>
      <c r="BA13" s="86">
        <f t="shared" si="25"/>
        <v>0</v>
      </c>
      <c r="BB13">
        <f t="shared" si="26"/>
        <v>0</v>
      </c>
      <c r="BC13" s="16">
        <f>AZ13+(AZ13*'Ingreso Datos '!$D$17)</f>
        <v>42500</v>
      </c>
      <c r="BD13" s="86">
        <f t="shared" si="27"/>
        <v>0</v>
      </c>
      <c r="BE13">
        <f t="shared" si="28"/>
        <v>0</v>
      </c>
      <c r="BF13" s="16">
        <f>BC13+(BC13*'Ingreso Datos '!$D$17)</f>
        <v>42500</v>
      </c>
      <c r="BG13" s="86">
        <f t="shared" si="29"/>
        <v>0</v>
      </c>
      <c r="BH13">
        <f t="shared" si="30"/>
        <v>0</v>
      </c>
      <c r="BI13" s="16">
        <f>BF13+(BF13*'Ingreso Datos '!$D$17)</f>
        <v>42500</v>
      </c>
      <c r="BJ13" s="86">
        <f t="shared" si="31"/>
        <v>0</v>
      </c>
      <c r="BK13">
        <f t="shared" si="32"/>
        <v>0</v>
      </c>
      <c r="BL13" s="16">
        <f>BI13+(BI13*'Ingreso Datos '!$D$17)</f>
        <v>42500</v>
      </c>
      <c r="BM13" s="86">
        <f t="shared" si="33"/>
        <v>0</v>
      </c>
      <c r="BN13">
        <f t="shared" si="34"/>
        <v>0</v>
      </c>
      <c r="BO13" s="16">
        <f>BL13+(BL13*'Ingreso Datos '!$D$17)</f>
        <v>42500</v>
      </c>
      <c r="BP13" s="86">
        <f t="shared" si="35"/>
        <v>0</v>
      </c>
      <c r="BQ13">
        <f t="shared" si="36"/>
        <v>0</v>
      </c>
      <c r="BR13" s="16">
        <f>BO13+(BO13*'Ingreso Datos '!$D$17)</f>
        <v>42500</v>
      </c>
      <c r="BS13" s="86">
        <f t="shared" si="37"/>
        <v>0</v>
      </c>
      <c r="BT13">
        <f t="shared" si="38"/>
        <v>0</v>
      </c>
      <c r="BU13" s="16">
        <f>BR13+(BR13*'Ingreso Datos '!$D$17)</f>
        <v>42500</v>
      </c>
      <c r="BV13" s="86">
        <f t="shared" si="39"/>
        <v>0</v>
      </c>
      <c r="BW13">
        <f t="shared" si="40"/>
        <v>0</v>
      </c>
      <c r="BX13" s="16">
        <f>BU13+(BU13*'Ingreso Datos '!$D$17)</f>
        <v>42500</v>
      </c>
      <c r="BY13" s="86">
        <f t="shared" si="41"/>
        <v>0</v>
      </c>
    </row>
    <row r="14" spans="2:77" hidden="1" outlineLevel="1" x14ac:dyDescent="0.25">
      <c r="B14" s="12" t="s">
        <v>5</v>
      </c>
      <c r="C14" s="10">
        <f>'Ingreso Datos '!L16</f>
        <v>15</v>
      </c>
      <c r="D14" s="16">
        <f>'Ingreso Datos '!$D$11</f>
        <v>42500</v>
      </c>
      <c r="E14" s="48">
        <f t="shared" si="0"/>
        <v>637500</v>
      </c>
      <c r="F14" s="10">
        <f>'Ingreso Datos '!M16</f>
        <v>0</v>
      </c>
      <c r="G14" s="16">
        <f>D14+(D14*'Ingreso Datos '!$D$17)</f>
        <v>42500</v>
      </c>
      <c r="H14" s="86">
        <f t="shared" si="1"/>
        <v>0</v>
      </c>
      <c r="I14" s="10">
        <f>'Ingreso Datos '!N16</f>
        <v>0</v>
      </c>
      <c r="J14" s="16">
        <f>G14+(G14*'Ingreso Datos '!$D$17)</f>
        <v>42500</v>
      </c>
      <c r="K14" s="86">
        <f t="shared" si="2"/>
        <v>0</v>
      </c>
      <c r="L14" s="14">
        <f>'Ingreso Datos '!O16</f>
        <v>0</v>
      </c>
      <c r="M14" s="16">
        <f>J14+(J14*'Ingreso Datos '!$D$17)</f>
        <v>42500</v>
      </c>
      <c r="N14" s="86">
        <f t="shared" si="3"/>
        <v>0</v>
      </c>
      <c r="O14" s="11">
        <f>'Ingreso Datos '!P16</f>
        <v>0</v>
      </c>
      <c r="P14" s="16">
        <f>M14+(M14*'Ingreso Datos '!$D$17)</f>
        <v>42500</v>
      </c>
      <c r="Q14" s="86">
        <f t="shared" si="4"/>
        <v>0</v>
      </c>
      <c r="R14">
        <f>'Ingreso Datos '!Q16</f>
        <v>0</v>
      </c>
      <c r="S14" s="16">
        <f>P14+(P14*'Ingreso Datos '!$D$17)</f>
        <v>42500</v>
      </c>
      <c r="T14" s="86">
        <f t="shared" si="5"/>
        <v>0</v>
      </c>
      <c r="U14">
        <f>'Ingreso Datos '!R16</f>
        <v>0</v>
      </c>
      <c r="V14" s="16">
        <f>S14+(S14*'Ingreso Datos '!$D$17)</f>
        <v>42500</v>
      </c>
      <c r="W14" s="86">
        <f t="shared" si="6"/>
        <v>0</v>
      </c>
      <c r="X14">
        <f>'Ingreso Datos '!S16</f>
        <v>0</v>
      </c>
      <c r="Y14" s="16">
        <f>V14+(V14*'Ingreso Datos '!$D$17)</f>
        <v>42500</v>
      </c>
      <c r="Z14" s="86">
        <f t="shared" si="7"/>
        <v>0</v>
      </c>
      <c r="AA14">
        <f t="shared" si="8"/>
        <v>0</v>
      </c>
      <c r="AB14" s="16">
        <f>Y14+(Y14*'Ingreso Datos '!$D$17)</f>
        <v>42500</v>
      </c>
      <c r="AC14" s="86">
        <f t="shared" si="9"/>
        <v>0</v>
      </c>
      <c r="AD14">
        <f t="shared" si="10"/>
        <v>0</v>
      </c>
      <c r="AE14" s="16">
        <f>AB14+(AB14*'Ingreso Datos '!$D$17)</f>
        <v>42500</v>
      </c>
      <c r="AF14" s="86">
        <f t="shared" si="11"/>
        <v>0</v>
      </c>
      <c r="AG14">
        <f t="shared" si="12"/>
        <v>0</v>
      </c>
      <c r="AH14" s="16">
        <f>AE14+(AE14*'Ingreso Datos '!$D$17)</f>
        <v>42500</v>
      </c>
      <c r="AI14" s="86">
        <f t="shared" si="13"/>
        <v>0</v>
      </c>
      <c r="AJ14">
        <f t="shared" si="14"/>
        <v>0</v>
      </c>
      <c r="AK14" s="16">
        <f>AH14+(AH14*'Ingreso Datos '!$D$17)</f>
        <v>42500</v>
      </c>
      <c r="AL14" s="86">
        <f t="shared" si="15"/>
        <v>0</v>
      </c>
      <c r="AM14">
        <f t="shared" si="16"/>
        <v>0</v>
      </c>
      <c r="AN14" s="16">
        <f>AK14+(AK14*'Ingreso Datos '!$D$17)</f>
        <v>42500</v>
      </c>
      <c r="AO14" s="86">
        <f t="shared" si="17"/>
        <v>0</v>
      </c>
      <c r="AP14">
        <f t="shared" si="18"/>
        <v>0</v>
      </c>
      <c r="AQ14" s="16">
        <f>AN14+(AN14*'Ingreso Datos '!$D$17)</f>
        <v>42500</v>
      </c>
      <c r="AR14" s="86">
        <f t="shared" si="19"/>
        <v>0</v>
      </c>
      <c r="AS14">
        <f t="shared" si="20"/>
        <v>0</v>
      </c>
      <c r="AT14" s="16">
        <f>AQ14+(AQ14*'Ingreso Datos '!$D$17)</f>
        <v>42500</v>
      </c>
      <c r="AU14" s="86">
        <f t="shared" si="21"/>
        <v>0</v>
      </c>
      <c r="AV14">
        <f t="shared" si="22"/>
        <v>0</v>
      </c>
      <c r="AW14" s="16">
        <f>AT14+(AT14*'Ingreso Datos '!$D$17)</f>
        <v>42500</v>
      </c>
      <c r="AX14" s="86">
        <f t="shared" si="23"/>
        <v>0</v>
      </c>
      <c r="AY14">
        <f t="shared" si="24"/>
        <v>0</v>
      </c>
      <c r="AZ14" s="16">
        <f>AW14+(AW14*'Ingreso Datos '!$D$17)</f>
        <v>42500</v>
      </c>
      <c r="BA14" s="86">
        <f t="shared" si="25"/>
        <v>0</v>
      </c>
      <c r="BB14">
        <f t="shared" si="26"/>
        <v>0</v>
      </c>
      <c r="BC14" s="16">
        <f>AZ14+(AZ14*'Ingreso Datos '!$D$17)</f>
        <v>42500</v>
      </c>
      <c r="BD14" s="86">
        <f t="shared" si="27"/>
        <v>0</v>
      </c>
      <c r="BE14">
        <f t="shared" si="28"/>
        <v>0</v>
      </c>
      <c r="BF14" s="16">
        <f>BC14+(BC14*'Ingreso Datos '!$D$17)</f>
        <v>42500</v>
      </c>
      <c r="BG14" s="86">
        <f t="shared" si="29"/>
        <v>0</v>
      </c>
      <c r="BH14">
        <f t="shared" si="30"/>
        <v>0</v>
      </c>
      <c r="BI14" s="16">
        <f>BF14+(BF14*'Ingreso Datos '!$D$17)</f>
        <v>42500</v>
      </c>
      <c r="BJ14" s="86">
        <f t="shared" si="31"/>
        <v>0</v>
      </c>
      <c r="BK14">
        <f t="shared" si="32"/>
        <v>0</v>
      </c>
      <c r="BL14" s="16">
        <f>BI14+(BI14*'Ingreso Datos '!$D$17)</f>
        <v>42500</v>
      </c>
      <c r="BM14" s="86">
        <f t="shared" si="33"/>
        <v>0</v>
      </c>
      <c r="BN14">
        <f t="shared" si="34"/>
        <v>0</v>
      </c>
      <c r="BO14" s="16">
        <f>BL14+(BL14*'Ingreso Datos '!$D$17)</f>
        <v>42500</v>
      </c>
      <c r="BP14" s="86">
        <f t="shared" si="35"/>
        <v>0</v>
      </c>
      <c r="BQ14">
        <f t="shared" si="36"/>
        <v>0</v>
      </c>
      <c r="BR14" s="16">
        <f>BO14+(BO14*'Ingreso Datos '!$D$17)</f>
        <v>42500</v>
      </c>
      <c r="BS14" s="86">
        <f t="shared" si="37"/>
        <v>0</v>
      </c>
      <c r="BT14">
        <f t="shared" si="38"/>
        <v>0</v>
      </c>
      <c r="BU14" s="16">
        <f>BR14+(BR14*'Ingreso Datos '!$D$17)</f>
        <v>42500</v>
      </c>
      <c r="BV14" s="86">
        <f t="shared" si="39"/>
        <v>0</v>
      </c>
      <c r="BW14">
        <f t="shared" si="40"/>
        <v>0</v>
      </c>
      <c r="BX14" s="16">
        <f>BU14+(BU14*'Ingreso Datos '!$D$17)</f>
        <v>42500</v>
      </c>
      <c r="BY14" s="86">
        <f t="shared" si="41"/>
        <v>0</v>
      </c>
    </row>
    <row r="15" spans="2:77" hidden="1" outlineLevel="1" x14ac:dyDescent="0.25">
      <c r="B15" s="12" t="s">
        <v>6</v>
      </c>
      <c r="C15" s="10">
        <f>'Ingreso Datos '!L20</f>
        <v>4</v>
      </c>
      <c r="D15" s="16">
        <f>'Ingreso Datos '!$D$11</f>
        <v>42500</v>
      </c>
      <c r="E15" s="48">
        <f t="shared" si="0"/>
        <v>170000</v>
      </c>
      <c r="F15" s="10">
        <f>'Ingreso Datos '!M20</f>
        <v>2</v>
      </c>
      <c r="G15" s="16">
        <f>D15+(D15*'Ingreso Datos '!$D$17)</f>
        <v>42500</v>
      </c>
      <c r="H15" s="86">
        <f t="shared" si="1"/>
        <v>85000</v>
      </c>
      <c r="I15" s="10">
        <f>'Ingreso Datos '!N20</f>
        <v>0</v>
      </c>
      <c r="J15" s="16">
        <f>G15+(G15*'Ingreso Datos '!$D$17)</f>
        <v>42500</v>
      </c>
      <c r="K15" s="86">
        <f t="shared" si="2"/>
        <v>0</v>
      </c>
      <c r="L15" s="15">
        <f>'Ingreso Datos '!O20</f>
        <v>2</v>
      </c>
      <c r="M15" s="16">
        <f>J15+(J15*'Ingreso Datos '!$D$17)</f>
        <v>42500</v>
      </c>
      <c r="N15" s="86">
        <f t="shared" si="3"/>
        <v>85000</v>
      </c>
      <c r="O15" s="11">
        <f>'Ingreso Datos '!P20</f>
        <v>0</v>
      </c>
      <c r="P15" s="16">
        <f>M15+(M15*'Ingreso Datos '!$D$17)</f>
        <v>42500</v>
      </c>
      <c r="Q15" s="86">
        <f t="shared" si="4"/>
        <v>0</v>
      </c>
      <c r="R15">
        <f>'Ingreso Datos '!Q20</f>
        <v>2</v>
      </c>
      <c r="S15" s="16">
        <f>P15+(P15*'Ingreso Datos '!$D$17)</f>
        <v>42500</v>
      </c>
      <c r="T15" s="86">
        <f t="shared" si="5"/>
        <v>85000</v>
      </c>
      <c r="U15">
        <f>'Ingreso Datos '!R20</f>
        <v>0</v>
      </c>
      <c r="V15" s="16">
        <f>S15+(S15*'Ingreso Datos '!$D$17)</f>
        <v>42500</v>
      </c>
      <c r="W15" s="86">
        <f t="shared" si="6"/>
        <v>0</v>
      </c>
      <c r="X15">
        <f>'Ingreso Datos '!S20</f>
        <v>2</v>
      </c>
      <c r="Y15" s="16">
        <f>V15+(V15*'Ingreso Datos '!$D$17)</f>
        <v>42500</v>
      </c>
      <c r="Z15" s="86">
        <f t="shared" si="7"/>
        <v>85000</v>
      </c>
      <c r="AA15">
        <v>0</v>
      </c>
      <c r="AB15" s="16">
        <f>Y15+(Y15*'Ingreso Datos '!$D$17)</f>
        <v>42500</v>
      </c>
      <c r="AC15" s="86">
        <f t="shared" si="9"/>
        <v>0</v>
      </c>
      <c r="AD15">
        <f t="shared" si="10"/>
        <v>2</v>
      </c>
      <c r="AE15" s="16">
        <f>AB15+(AB15*'Ingreso Datos '!$D$17)</f>
        <v>42500</v>
      </c>
      <c r="AF15" s="86">
        <f t="shared" si="11"/>
        <v>85000</v>
      </c>
      <c r="AG15">
        <f t="shared" si="12"/>
        <v>0</v>
      </c>
      <c r="AH15" s="16">
        <f>AE15+(AE15*'Ingreso Datos '!$D$17)</f>
        <v>42500</v>
      </c>
      <c r="AI15" s="86">
        <f t="shared" si="13"/>
        <v>0</v>
      </c>
      <c r="AJ15">
        <f t="shared" si="14"/>
        <v>2</v>
      </c>
      <c r="AK15" s="16">
        <f>AH15+(AH15*'Ingreso Datos '!$D$17)</f>
        <v>42500</v>
      </c>
      <c r="AL15" s="86">
        <f t="shared" si="15"/>
        <v>85000</v>
      </c>
      <c r="AM15">
        <f t="shared" si="16"/>
        <v>0</v>
      </c>
      <c r="AN15" s="16">
        <f>AK15+(AK15*'Ingreso Datos '!$D$17)</f>
        <v>42500</v>
      </c>
      <c r="AO15" s="86">
        <f t="shared" si="17"/>
        <v>0</v>
      </c>
      <c r="AP15">
        <f t="shared" si="18"/>
        <v>2</v>
      </c>
      <c r="AQ15" s="16">
        <f>AN15+(AN15*'Ingreso Datos '!$D$17)</f>
        <v>42500</v>
      </c>
      <c r="AR15" s="86">
        <f t="shared" si="19"/>
        <v>85000</v>
      </c>
      <c r="AS15">
        <f t="shared" si="20"/>
        <v>0</v>
      </c>
      <c r="AT15" s="16">
        <f>AQ15+(AQ15*'Ingreso Datos '!$D$17)</f>
        <v>42500</v>
      </c>
      <c r="AU15" s="86">
        <f t="shared" si="21"/>
        <v>0</v>
      </c>
      <c r="AV15">
        <f t="shared" si="22"/>
        <v>2</v>
      </c>
      <c r="AW15" s="16">
        <f>AT15+(AT15*'Ingreso Datos '!$D$17)</f>
        <v>42500</v>
      </c>
      <c r="AX15" s="86">
        <f t="shared" si="23"/>
        <v>85000</v>
      </c>
      <c r="AY15">
        <f t="shared" si="24"/>
        <v>0</v>
      </c>
      <c r="AZ15" s="16">
        <f>AW15+(AW15*'Ingreso Datos '!$D$17)</f>
        <v>42500</v>
      </c>
      <c r="BA15" s="86">
        <f t="shared" si="25"/>
        <v>0</v>
      </c>
      <c r="BB15">
        <f t="shared" si="26"/>
        <v>2</v>
      </c>
      <c r="BC15" s="16">
        <f>AZ15+(AZ15*'Ingreso Datos '!$D$17)</f>
        <v>42500</v>
      </c>
      <c r="BD15" s="86">
        <f t="shared" si="27"/>
        <v>85000</v>
      </c>
      <c r="BE15">
        <f t="shared" si="28"/>
        <v>0</v>
      </c>
      <c r="BF15" s="16">
        <f>BC15+(BC15*'Ingreso Datos '!$D$17)</f>
        <v>42500</v>
      </c>
      <c r="BG15" s="86">
        <f t="shared" si="29"/>
        <v>0</v>
      </c>
      <c r="BH15">
        <f t="shared" si="30"/>
        <v>2</v>
      </c>
      <c r="BI15" s="16">
        <f>BF15+(BF15*'Ingreso Datos '!$D$17)</f>
        <v>42500</v>
      </c>
      <c r="BJ15" s="86">
        <f t="shared" si="31"/>
        <v>85000</v>
      </c>
      <c r="BK15">
        <f t="shared" si="32"/>
        <v>0</v>
      </c>
      <c r="BL15" s="16">
        <f>BI15+(BI15*'Ingreso Datos '!$D$17)</f>
        <v>42500</v>
      </c>
      <c r="BM15" s="86">
        <f t="shared" si="33"/>
        <v>0</v>
      </c>
      <c r="BN15">
        <f t="shared" si="34"/>
        <v>2</v>
      </c>
      <c r="BO15" s="16">
        <f>BL15+(BL15*'Ingreso Datos '!$D$17)</f>
        <v>42500</v>
      </c>
      <c r="BP15" s="86">
        <f t="shared" si="35"/>
        <v>85000</v>
      </c>
      <c r="BQ15">
        <f t="shared" si="36"/>
        <v>0</v>
      </c>
      <c r="BR15" s="16">
        <f>BO15+(BO15*'Ingreso Datos '!$D$17)</f>
        <v>42500</v>
      </c>
      <c r="BS15" s="86">
        <f t="shared" si="37"/>
        <v>0</v>
      </c>
      <c r="BT15">
        <f t="shared" si="38"/>
        <v>2</v>
      </c>
      <c r="BU15" s="16">
        <f>BR15+(BR15*'Ingreso Datos '!$D$17)</f>
        <v>42500</v>
      </c>
      <c r="BV15" s="86">
        <f t="shared" si="39"/>
        <v>85000</v>
      </c>
      <c r="BW15">
        <f t="shared" si="40"/>
        <v>0</v>
      </c>
      <c r="BX15" s="16">
        <f>BU15+(BU15*'Ingreso Datos '!$D$17)</f>
        <v>42500</v>
      </c>
      <c r="BY15" s="86">
        <f t="shared" si="41"/>
        <v>0</v>
      </c>
    </row>
    <row r="16" spans="2:77" hidden="1" outlineLevel="1" x14ac:dyDescent="0.25">
      <c r="B16" s="12" t="s">
        <v>7</v>
      </c>
      <c r="C16" s="10">
        <f>'Ingreso Datos '!L21</f>
        <v>0</v>
      </c>
      <c r="D16" s="16">
        <f>'Ingreso Datos '!$D$11</f>
        <v>42500</v>
      </c>
      <c r="E16" s="48">
        <f t="shared" si="0"/>
        <v>0</v>
      </c>
      <c r="F16" s="10">
        <f>'Ingreso Datos '!M21</f>
        <v>1</v>
      </c>
      <c r="G16" s="16">
        <f>D16+(D16*'Ingreso Datos '!$D$17)</f>
        <v>42500</v>
      </c>
      <c r="H16" s="86">
        <f t="shared" si="1"/>
        <v>42500</v>
      </c>
      <c r="I16" s="10">
        <f>'Ingreso Datos '!N21</f>
        <v>1</v>
      </c>
      <c r="J16" s="16">
        <f>G16+(G16*'Ingreso Datos '!$D$17)</f>
        <v>42500</v>
      </c>
      <c r="K16" s="86">
        <f t="shared" si="2"/>
        <v>42500</v>
      </c>
      <c r="L16" s="15">
        <f>'Ingreso Datos '!O21</f>
        <v>0</v>
      </c>
      <c r="M16" s="16">
        <f>J16+(J16*'Ingreso Datos '!$D$17)</f>
        <v>42500</v>
      </c>
      <c r="N16" s="86">
        <f t="shared" si="3"/>
        <v>0</v>
      </c>
      <c r="O16" s="11">
        <f>'Ingreso Datos '!P21</f>
        <v>0</v>
      </c>
      <c r="P16" s="16">
        <f>M16+(M16*'Ingreso Datos '!$D$17)</f>
        <v>42500</v>
      </c>
      <c r="Q16" s="86">
        <f t="shared" si="4"/>
        <v>0</v>
      </c>
      <c r="R16">
        <f>'Ingreso Datos '!Q21</f>
        <v>0</v>
      </c>
      <c r="S16" s="16">
        <f>P16+(P16*'Ingreso Datos '!$D$17)</f>
        <v>42500</v>
      </c>
      <c r="T16" s="86">
        <f t="shared" si="5"/>
        <v>0</v>
      </c>
      <c r="U16">
        <f>'Ingreso Datos '!R21</f>
        <v>0</v>
      </c>
      <c r="V16" s="16">
        <f>S16+(S16*'Ingreso Datos '!$D$17)</f>
        <v>42500</v>
      </c>
      <c r="W16" s="86">
        <f t="shared" si="6"/>
        <v>0</v>
      </c>
      <c r="X16">
        <f>'Ingreso Datos '!S21</f>
        <v>0</v>
      </c>
      <c r="Y16" s="16">
        <f>V16+(V16*'Ingreso Datos '!$D$17)</f>
        <v>42500</v>
      </c>
      <c r="Z16" s="86">
        <f t="shared" si="7"/>
        <v>0</v>
      </c>
      <c r="AA16">
        <f t="shared" si="8"/>
        <v>0</v>
      </c>
      <c r="AB16" s="16">
        <f>Y16+(Y16*'Ingreso Datos '!$D$17)</f>
        <v>42500</v>
      </c>
      <c r="AC16" s="86">
        <f t="shared" si="9"/>
        <v>0</v>
      </c>
      <c r="AD16">
        <f t="shared" si="10"/>
        <v>0</v>
      </c>
      <c r="AE16" s="16">
        <f>AB16+(AB16*'Ingreso Datos '!$D$17)</f>
        <v>42500</v>
      </c>
      <c r="AF16" s="86">
        <f t="shared" si="11"/>
        <v>0</v>
      </c>
      <c r="AG16">
        <f t="shared" si="12"/>
        <v>0</v>
      </c>
      <c r="AH16" s="16">
        <f>AE16+(AE16*'Ingreso Datos '!$D$17)</f>
        <v>42500</v>
      </c>
      <c r="AI16" s="86">
        <f t="shared" si="13"/>
        <v>0</v>
      </c>
      <c r="AJ16">
        <f t="shared" si="14"/>
        <v>0</v>
      </c>
      <c r="AK16" s="16">
        <f>AH16+(AH16*'Ingreso Datos '!$D$17)</f>
        <v>42500</v>
      </c>
      <c r="AL16" s="86">
        <f t="shared" si="15"/>
        <v>0</v>
      </c>
      <c r="AM16">
        <f t="shared" si="16"/>
        <v>0</v>
      </c>
      <c r="AN16" s="16">
        <f>AK16+(AK16*'Ingreso Datos '!$D$17)</f>
        <v>42500</v>
      </c>
      <c r="AO16" s="86">
        <f t="shared" si="17"/>
        <v>0</v>
      </c>
      <c r="AP16">
        <f t="shared" si="18"/>
        <v>0</v>
      </c>
      <c r="AQ16" s="16">
        <f>AN16+(AN16*'Ingreso Datos '!$D$17)</f>
        <v>42500</v>
      </c>
      <c r="AR16" s="86">
        <f t="shared" si="19"/>
        <v>0</v>
      </c>
      <c r="AS16">
        <f t="shared" si="20"/>
        <v>0</v>
      </c>
      <c r="AT16" s="16">
        <f>AQ16+(AQ16*'Ingreso Datos '!$D$17)</f>
        <v>42500</v>
      </c>
      <c r="AU16" s="86">
        <f t="shared" si="21"/>
        <v>0</v>
      </c>
      <c r="AV16">
        <f t="shared" si="22"/>
        <v>0</v>
      </c>
      <c r="AW16" s="16">
        <f>AT16+(AT16*'Ingreso Datos '!$D$17)</f>
        <v>42500</v>
      </c>
      <c r="AX16" s="86">
        <f t="shared" si="23"/>
        <v>0</v>
      </c>
      <c r="AY16">
        <f t="shared" si="24"/>
        <v>0</v>
      </c>
      <c r="AZ16" s="16">
        <f>AW16+(AW16*'Ingreso Datos '!$D$17)</f>
        <v>42500</v>
      </c>
      <c r="BA16" s="86">
        <f t="shared" si="25"/>
        <v>0</v>
      </c>
      <c r="BB16">
        <f t="shared" si="26"/>
        <v>0</v>
      </c>
      <c r="BC16" s="16">
        <f>AZ16+(AZ16*'Ingreso Datos '!$D$17)</f>
        <v>42500</v>
      </c>
      <c r="BD16" s="86">
        <f t="shared" si="27"/>
        <v>0</v>
      </c>
      <c r="BE16">
        <f t="shared" si="28"/>
        <v>0</v>
      </c>
      <c r="BF16" s="16">
        <f>BC16+(BC16*'Ingreso Datos '!$D$17)</f>
        <v>42500</v>
      </c>
      <c r="BG16" s="86">
        <f t="shared" si="29"/>
        <v>0</v>
      </c>
      <c r="BH16">
        <f t="shared" si="30"/>
        <v>0</v>
      </c>
      <c r="BI16" s="16">
        <f>BF16+(BF16*'Ingreso Datos '!$D$17)</f>
        <v>42500</v>
      </c>
      <c r="BJ16" s="86">
        <f t="shared" si="31"/>
        <v>0</v>
      </c>
      <c r="BK16">
        <f t="shared" si="32"/>
        <v>0</v>
      </c>
      <c r="BL16" s="16">
        <f>BI16+(BI16*'Ingreso Datos '!$D$17)</f>
        <v>42500</v>
      </c>
      <c r="BM16" s="86">
        <f t="shared" si="33"/>
        <v>0</v>
      </c>
      <c r="BN16">
        <f t="shared" si="34"/>
        <v>0</v>
      </c>
      <c r="BO16" s="16">
        <f>BL16+(BL16*'Ingreso Datos '!$D$17)</f>
        <v>42500</v>
      </c>
      <c r="BP16" s="86">
        <f t="shared" si="35"/>
        <v>0</v>
      </c>
      <c r="BQ16">
        <f t="shared" si="36"/>
        <v>0</v>
      </c>
      <c r="BR16" s="16">
        <f>BO16+(BO16*'Ingreso Datos '!$D$17)</f>
        <v>42500</v>
      </c>
      <c r="BS16" s="86">
        <f t="shared" si="37"/>
        <v>0</v>
      </c>
      <c r="BT16">
        <f t="shared" si="38"/>
        <v>0</v>
      </c>
      <c r="BU16" s="16">
        <f>BR16+(BR16*'Ingreso Datos '!$D$17)</f>
        <v>42500</v>
      </c>
      <c r="BV16" s="86">
        <f t="shared" si="39"/>
        <v>0</v>
      </c>
      <c r="BW16">
        <f t="shared" si="40"/>
        <v>0</v>
      </c>
      <c r="BX16" s="16">
        <f>BU16+(BU16*'Ingreso Datos '!$D$17)</f>
        <v>42500</v>
      </c>
      <c r="BY16" s="86">
        <f t="shared" si="41"/>
        <v>0</v>
      </c>
    </row>
    <row r="17" spans="2:77" hidden="1" outlineLevel="1" x14ac:dyDescent="0.25">
      <c r="B17" s="12" t="s">
        <v>11</v>
      </c>
      <c r="C17" s="10">
        <f>'Ingreso Datos '!L22</f>
        <v>8</v>
      </c>
      <c r="D17" s="16">
        <f>'Ingreso Datos '!$D$11</f>
        <v>42500</v>
      </c>
      <c r="E17" s="48">
        <f t="shared" si="0"/>
        <v>340000</v>
      </c>
      <c r="F17" s="10">
        <f>'Ingreso Datos '!M22</f>
        <v>10</v>
      </c>
      <c r="G17" s="16">
        <f>D17+(D17*'Ingreso Datos '!$D$17)</f>
        <v>42500</v>
      </c>
      <c r="H17" s="86">
        <f t="shared" si="1"/>
        <v>425000</v>
      </c>
      <c r="I17" s="10">
        <f>'Ingreso Datos '!N22</f>
        <v>5</v>
      </c>
      <c r="J17" s="16">
        <f>G17+(G17*'Ingreso Datos '!$D$17)</f>
        <v>42500</v>
      </c>
      <c r="K17" s="86">
        <f t="shared" si="2"/>
        <v>212500</v>
      </c>
      <c r="L17" s="15">
        <f>'Ingreso Datos '!O22</f>
        <v>0</v>
      </c>
      <c r="M17" s="16">
        <f>J17+(J17*'Ingreso Datos '!$D$17)</f>
        <v>42500</v>
      </c>
      <c r="N17" s="86">
        <f t="shared" si="3"/>
        <v>0</v>
      </c>
      <c r="O17" s="11">
        <f>'Ingreso Datos '!P22</f>
        <v>0</v>
      </c>
      <c r="P17" s="16">
        <f>M17+(M17*'Ingreso Datos '!$D$17)</f>
        <v>42500</v>
      </c>
      <c r="Q17" s="86">
        <f t="shared" si="4"/>
        <v>0</v>
      </c>
      <c r="R17">
        <f>'Ingreso Datos '!Q22</f>
        <v>0</v>
      </c>
      <c r="S17" s="16">
        <f>P17+(P17*'Ingreso Datos '!$D$17)</f>
        <v>42500</v>
      </c>
      <c r="T17" s="86">
        <f t="shared" si="5"/>
        <v>0</v>
      </c>
      <c r="U17">
        <f>'Ingreso Datos '!R22</f>
        <v>0</v>
      </c>
      <c r="V17" s="16">
        <f>S17+(S17*'Ingreso Datos '!$D$17)</f>
        <v>42500</v>
      </c>
      <c r="W17" s="86">
        <f t="shared" si="6"/>
        <v>0</v>
      </c>
      <c r="X17">
        <f>'Ingreso Datos '!S22</f>
        <v>0</v>
      </c>
      <c r="Y17" s="16">
        <f>V17+(V17*'Ingreso Datos '!$D$17)</f>
        <v>42500</v>
      </c>
      <c r="Z17" s="86">
        <f t="shared" si="7"/>
        <v>0</v>
      </c>
      <c r="AA17">
        <f t="shared" si="8"/>
        <v>0</v>
      </c>
      <c r="AB17" s="16">
        <f>Y17+(Y17*'Ingreso Datos '!$D$17)</f>
        <v>42500</v>
      </c>
      <c r="AC17" s="86">
        <f t="shared" si="9"/>
        <v>0</v>
      </c>
      <c r="AD17">
        <f t="shared" si="10"/>
        <v>0</v>
      </c>
      <c r="AE17" s="16">
        <f>AB17+(AB17*'Ingreso Datos '!$D$17)</f>
        <v>42500</v>
      </c>
      <c r="AF17" s="86">
        <f t="shared" si="11"/>
        <v>0</v>
      </c>
      <c r="AG17">
        <f t="shared" si="12"/>
        <v>0</v>
      </c>
      <c r="AH17" s="16">
        <f>AE17+(AE17*'Ingreso Datos '!$D$17)</f>
        <v>42500</v>
      </c>
      <c r="AI17" s="86">
        <f t="shared" si="13"/>
        <v>0</v>
      </c>
      <c r="AJ17">
        <f t="shared" si="14"/>
        <v>0</v>
      </c>
      <c r="AK17" s="16">
        <f>AH17+(AH17*'Ingreso Datos '!$D$17)</f>
        <v>42500</v>
      </c>
      <c r="AL17" s="86">
        <f t="shared" si="15"/>
        <v>0</v>
      </c>
      <c r="AM17">
        <f t="shared" si="16"/>
        <v>0</v>
      </c>
      <c r="AN17" s="16">
        <f>AK17+(AK17*'Ingreso Datos '!$D$17)</f>
        <v>42500</v>
      </c>
      <c r="AO17" s="86">
        <f t="shared" si="17"/>
        <v>0</v>
      </c>
      <c r="AP17">
        <f t="shared" si="18"/>
        <v>0</v>
      </c>
      <c r="AQ17" s="16">
        <f>AN17+(AN17*'Ingreso Datos '!$D$17)</f>
        <v>42500</v>
      </c>
      <c r="AR17" s="86">
        <f t="shared" si="19"/>
        <v>0</v>
      </c>
      <c r="AS17">
        <f t="shared" si="20"/>
        <v>0</v>
      </c>
      <c r="AT17" s="16">
        <f>AQ17+(AQ17*'Ingreso Datos '!$D$17)</f>
        <v>42500</v>
      </c>
      <c r="AU17" s="86">
        <f t="shared" si="21"/>
        <v>0</v>
      </c>
      <c r="AV17">
        <f t="shared" si="22"/>
        <v>0</v>
      </c>
      <c r="AW17" s="16">
        <f>AT17+(AT17*'Ingreso Datos '!$D$17)</f>
        <v>42500</v>
      </c>
      <c r="AX17" s="86">
        <f t="shared" si="23"/>
        <v>0</v>
      </c>
      <c r="AY17">
        <f t="shared" si="24"/>
        <v>0</v>
      </c>
      <c r="AZ17" s="16">
        <f>AW17+(AW17*'Ingreso Datos '!$D$17)</f>
        <v>42500</v>
      </c>
      <c r="BA17" s="86">
        <f t="shared" si="25"/>
        <v>0</v>
      </c>
      <c r="BB17">
        <f t="shared" si="26"/>
        <v>0</v>
      </c>
      <c r="BC17" s="16">
        <f>AZ17+(AZ17*'Ingreso Datos '!$D$17)</f>
        <v>42500</v>
      </c>
      <c r="BD17" s="86">
        <f t="shared" si="27"/>
        <v>0</v>
      </c>
      <c r="BE17">
        <f t="shared" si="28"/>
        <v>0</v>
      </c>
      <c r="BF17" s="16">
        <f>BC17+(BC17*'Ingreso Datos '!$D$17)</f>
        <v>42500</v>
      </c>
      <c r="BG17" s="86">
        <f t="shared" si="29"/>
        <v>0</v>
      </c>
      <c r="BH17">
        <f t="shared" si="30"/>
        <v>0</v>
      </c>
      <c r="BI17" s="16">
        <f>BF17+(BF17*'Ingreso Datos '!$D$17)</f>
        <v>42500</v>
      </c>
      <c r="BJ17" s="86">
        <f t="shared" si="31"/>
        <v>0</v>
      </c>
      <c r="BK17">
        <f t="shared" si="32"/>
        <v>0</v>
      </c>
      <c r="BL17" s="16">
        <f>BI17+(BI17*'Ingreso Datos '!$D$17)</f>
        <v>42500</v>
      </c>
      <c r="BM17" s="86">
        <f t="shared" si="33"/>
        <v>0</v>
      </c>
      <c r="BN17">
        <f t="shared" si="34"/>
        <v>0</v>
      </c>
      <c r="BO17" s="16">
        <f>BL17+(BL17*'Ingreso Datos '!$D$17)</f>
        <v>42500</v>
      </c>
      <c r="BP17" s="86">
        <f t="shared" si="35"/>
        <v>0</v>
      </c>
      <c r="BQ17">
        <f t="shared" si="36"/>
        <v>0</v>
      </c>
      <c r="BR17" s="16">
        <f>BO17+(BO17*'Ingreso Datos '!$D$17)</f>
        <v>42500</v>
      </c>
      <c r="BS17" s="86">
        <f t="shared" si="37"/>
        <v>0</v>
      </c>
      <c r="BT17">
        <f t="shared" si="38"/>
        <v>0</v>
      </c>
      <c r="BU17" s="16">
        <f>BR17+(BR17*'Ingreso Datos '!$D$17)</f>
        <v>42500</v>
      </c>
      <c r="BV17" s="86">
        <f t="shared" si="39"/>
        <v>0</v>
      </c>
      <c r="BW17">
        <f t="shared" si="40"/>
        <v>0</v>
      </c>
      <c r="BX17" s="16">
        <f>BU17+(BU17*'Ingreso Datos '!$D$17)</f>
        <v>42500</v>
      </c>
      <c r="BY17" s="86">
        <f t="shared" si="41"/>
        <v>0</v>
      </c>
    </row>
    <row r="18" spans="2:77" hidden="1" outlineLevel="1" x14ac:dyDescent="0.25">
      <c r="B18" s="12" t="s">
        <v>65</v>
      </c>
      <c r="C18" s="10">
        <f>'Ingreso Datos '!L23</f>
        <v>6</v>
      </c>
      <c r="D18" s="16">
        <f>'Ingreso Datos '!$D$11</f>
        <v>42500</v>
      </c>
      <c r="E18" s="48">
        <f t="shared" si="0"/>
        <v>255000</v>
      </c>
      <c r="F18" s="10">
        <f>'Ingreso Datos '!M23</f>
        <v>6</v>
      </c>
      <c r="G18" s="16">
        <f>D18+(D18*'Ingreso Datos '!$D$17)</f>
        <v>42500</v>
      </c>
      <c r="H18" s="86">
        <f t="shared" si="1"/>
        <v>255000</v>
      </c>
      <c r="I18" s="10">
        <f>'Ingreso Datos '!N23</f>
        <v>3</v>
      </c>
      <c r="J18" s="16">
        <f>G18+(G18*'Ingreso Datos '!$D$17)</f>
        <v>42500</v>
      </c>
      <c r="K18" s="86">
        <f t="shared" si="2"/>
        <v>127500</v>
      </c>
      <c r="L18" s="15">
        <f>'Ingreso Datos '!O23</f>
        <v>0</v>
      </c>
      <c r="M18" s="16">
        <f>J18+(J18*'Ingreso Datos '!$D$17)</f>
        <v>42500</v>
      </c>
      <c r="N18" s="86">
        <f t="shared" si="3"/>
        <v>0</v>
      </c>
      <c r="O18" s="11">
        <f>'Ingreso Datos '!P23</f>
        <v>0</v>
      </c>
      <c r="P18" s="16">
        <f>M18+(M18*'Ingreso Datos '!$D$17)</f>
        <v>42500</v>
      </c>
      <c r="Q18" s="86">
        <f t="shared" si="4"/>
        <v>0</v>
      </c>
      <c r="R18">
        <f>'Ingreso Datos '!Q23</f>
        <v>0</v>
      </c>
      <c r="S18" s="16">
        <f>P18+(P18*'Ingreso Datos '!$D$17)</f>
        <v>42500</v>
      </c>
      <c r="T18" s="86">
        <f t="shared" si="5"/>
        <v>0</v>
      </c>
      <c r="U18">
        <f>'Ingreso Datos '!R23</f>
        <v>0</v>
      </c>
      <c r="V18" s="16">
        <f>S18+(S18*'Ingreso Datos '!$D$17)</f>
        <v>42500</v>
      </c>
      <c r="W18" s="86">
        <f t="shared" si="6"/>
        <v>0</v>
      </c>
      <c r="X18">
        <f>'Ingreso Datos '!S23</f>
        <v>0</v>
      </c>
      <c r="Y18" s="16">
        <f>V18+(V18*'Ingreso Datos '!$D$17)</f>
        <v>42500</v>
      </c>
      <c r="Z18" s="86">
        <f t="shared" si="7"/>
        <v>0</v>
      </c>
      <c r="AA18">
        <f t="shared" si="8"/>
        <v>0</v>
      </c>
      <c r="AB18" s="16">
        <f>Y18+(Y18*'Ingreso Datos '!$D$17)</f>
        <v>42500</v>
      </c>
      <c r="AC18" s="86">
        <f t="shared" si="9"/>
        <v>0</v>
      </c>
      <c r="AD18">
        <f t="shared" si="10"/>
        <v>0</v>
      </c>
      <c r="AE18" s="16">
        <f>AB18+(AB18*'Ingreso Datos '!$D$17)</f>
        <v>42500</v>
      </c>
      <c r="AF18" s="86">
        <f t="shared" si="11"/>
        <v>0</v>
      </c>
      <c r="AG18">
        <f t="shared" si="12"/>
        <v>0</v>
      </c>
      <c r="AH18" s="16">
        <f>AE18+(AE18*'Ingreso Datos '!$D$17)</f>
        <v>42500</v>
      </c>
      <c r="AI18" s="86">
        <f t="shared" si="13"/>
        <v>0</v>
      </c>
      <c r="AJ18">
        <f t="shared" si="14"/>
        <v>0</v>
      </c>
      <c r="AK18" s="16">
        <f>AH18+(AH18*'Ingreso Datos '!$D$17)</f>
        <v>42500</v>
      </c>
      <c r="AL18" s="86">
        <f t="shared" si="15"/>
        <v>0</v>
      </c>
      <c r="AM18">
        <f t="shared" si="16"/>
        <v>0</v>
      </c>
      <c r="AN18" s="16">
        <f>AK18+(AK18*'Ingreso Datos '!$D$17)</f>
        <v>42500</v>
      </c>
      <c r="AO18" s="86">
        <f t="shared" si="17"/>
        <v>0</v>
      </c>
      <c r="AP18">
        <f t="shared" si="18"/>
        <v>0</v>
      </c>
      <c r="AQ18" s="16">
        <f>AN18+(AN18*'Ingreso Datos '!$D$17)</f>
        <v>42500</v>
      </c>
      <c r="AR18" s="86">
        <f t="shared" si="19"/>
        <v>0</v>
      </c>
      <c r="AS18">
        <f t="shared" si="20"/>
        <v>0</v>
      </c>
      <c r="AT18" s="16">
        <f>AQ18+(AQ18*'Ingreso Datos '!$D$17)</f>
        <v>42500</v>
      </c>
      <c r="AU18" s="86">
        <f t="shared" si="21"/>
        <v>0</v>
      </c>
      <c r="AV18">
        <f t="shared" si="22"/>
        <v>0</v>
      </c>
      <c r="AW18" s="16">
        <f>AT18+(AT18*'Ingreso Datos '!$D$17)</f>
        <v>42500</v>
      </c>
      <c r="AX18" s="86">
        <f t="shared" si="23"/>
        <v>0</v>
      </c>
      <c r="AY18">
        <f t="shared" si="24"/>
        <v>0</v>
      </c>
      <c r="AZ18" s="16">
        <f>AW18+(AW18*'Ingreso Datos '!$D$17)</f>
        <v>42500</v>
      </c>
      <c r="BA18" s="86">
        <f t="shared" si="25"/>
        <v>0</v>
      </c>
      <c r="BB18">
        <f t="shared" si="26"/>
        <v>0</v>
      </c>
      <c r="BC18" s="16">
        <f>AZ18+(AZ18*'Ingreso Datos '!$D$17)</f>
        <v>42500</v>
      </c>
      <c r="BD18" s="86">
        <f t="shared" si="27"/>
        <v>0</v>
      </c>
      <c r="BE18">
        <f t="shared" si="28"/>
        <v>0</v>
      </c>
      <c r="BF18" s="16">
        <f>BC18+(BC18*'Ingreso Datos '!$D$17)</f>
        <v>42500</v>
      </c>
      <c r="BG18" s="86">
        <f t="shared" si="29"/>
        <v>0</v>
      </c>
      <c r="BH18">
        <f t="shared" si="30"/>
        <v>0</v>
      </c>
      <c r="BI18" s="16">
        <f>BF18+(BF18*'Ingreso Datos '!$D$17)</f>
        <v>42500</v>
      </c>
      <c r="BJ18" s="86">
        <f t="shared" si="31"/>
        <v>0</v>
      </c>
      <c r="BK18">
        <f t="shared" si="32"/>
        <v>0</v>
      </c>
      <c r="BL18" s="16">
        <f>BI18+(BI18*'Ingreso Datos '!$D$17)</f>
        <v>42500</v>
      </c>
      <c r="BM18" s="86">
        <f t="shared" si="33"/>
        <v>0</v>
      </c>
      <c r="BN18">
        <f t="shared" si="34"/>
        <v>0</v>
      </c>
      <c r="BO18" s="16">
        <f>BL18+(BL18*'Ingreso Datos '!$D$17)</f>
        <v>42500</v>
      </c>
      <c r="BP18" s="86">
        <f t="shared" si="35"/>
        <v>0</v>
      </c>
      <c r="BQ18">
        <f t="shared" si="36"/>
        <v>0</v>
      </c>
      <c r="BR18" s="16">
        <f>BO18+(BO18*'Ingreso Datos '!$D$17)</f>
        <v>42500</v>
      </c>
      <c r="BS18" s="86">
        <f t="shared" si="37"/>
        <v>0</v>
      </c>
      <c r="BT18">
        <f t="shared" si="38"/>
        <v>0</v>
      </c>
      <c r="BU18" s="16">
        <f>BR18+(BR18*'Ingreso Datos '!$D$17)</f>
        <v>42500</v>
      </c>
      <c r="BV18" s="86">
        <f t="shared" si="39"/>
        <v>0</v>
      </c>
      <c r="BW18">
        <f t="shared" si="40"/>
        <v>0</v>
      </c>
      <c r="BX18" s="16">
        <f>BU18+(BU18*'Ingreso Datos '!$D$17)</f>
        <v>42500</v>
      </c>
      <c r="BY18" s="86">
        <f t="shared" si="41"/>
        <v>0</v>
      </c>
    </row>
    <row r="19" spans="2:77" hidden="1" outlineLevel="1" x14ac:dyDescent="0.25">
      <c r="B19" s="12" t="s">
        <v>16</v>
      </c>
      <c r="C19" s="10">
        <f>'Ingreso Datos '!L24</f>
        <v>24</v>
      </c>
      <c r="D19" s="16">
        <f>'Ingreso Datos '!$D$11</f>
        <v>42500</v>
      </c>
      <c r="E19" s="48">
        <f t="shared" si="0"/>
        <v>1020000</v>
      </c>
      <c r="F19" s="10">
        <f>'Ingreso Datos '!M24</f>
        <v>24</v>
      </c>
      <c r="G19" s="16">
        <f>D19+(D19*'Ingreso Datos '!$D$17)</f>
        <v>42500</v>
      </c>
      <c r="H19" s="86">
        <f t="shared" si="1"/>
        <v>1020000</v>
      </c>
      <c r="I19" s="10">
        <f>'Ingreso Datos '!N24</f>
        <v>16</v>
      </c>
      <c r="J19" s="16">
        <f>G19+(G19*'Ingreso Datos '!$D$17)</f>
        <v>42500</v>
      </c>
      <c r="K19" s="86">
        <f t="shared" si="2"/>
        <v>680000</v>
      </c>
      <c r="L19" s="15">
        <f>'Ingreso Datos '!O24</f>
        <v>8</v>
      </c>
      <c r="M19" s="16">
        <f>J19+(J19*'Ingreso Datos '!$D$17)</f>
        <v>42500</v>
      </c>
      <c r="N19" s="86">
        <f t="shared" si="3"/>
        <v>340000</v>
      </c>
      <c r="O19" s="11">
        <f>'Ingreso Datos '!P24</f>
        <v>8</v>
      </c>
      <c r="P19" s="16">
        <f>M19+(M19*'Ingreso Datos '!$D$17)</f>
        <v>42500</v>
      </c>
      <c r="Q19" s="86">
        <f t="shared" si="4"/>
        <v>340000</v>
      </c>
      <c r="R19">
        <f>'Ingreso Datos '!Q24</f>
        <v>8</v>
      </c>
      <c r="S19" s="16">
        <f>P19+(P19*'Ingreso Datos '!$D$17)</f>
        <v>42500</v>
      </c>
      <c r="T19" s="86">
        <f t="shared" si="5"/>
        <v>340000</v>
      </c>
      <c r="U19">
        <f>'Ingreso Datos '!R24</f>
        <v>8</v>
      </c>
      <c r="V19" s="16">
        <f>S19+(S19*'Ingreso Datos '!$D$17)</f>
        <v>42500</v>
      </c>
      <c r="W19" s="86">
        <f t="shared" si="6"/>
        <v>340000</v>
      </c>
      <c r="X19">
        <f>'Ingreso Datos '!S24</f>
        <v>8</v>
      </c>
      <c r="Y19" s="16">
        <f>V19+(V19*'Ingreso Datos '!$D$17)</f>
        <v>42500</v>
      </c>
      <c r="Z19" s="86">
        <f t="shared" si="7"/>
        <v>340000</v>
      </c>
      <c r="AA19">
        <f t="shared" si="8"/>
        <v>8</v>
      </c>
      <c r="AB19" s="16">
        <f>Y19+(Y19*'Ingreso Datos '!$D$17)</f>
        <v>42500</v>
      </c>
      <c r="AC19" s="86">
        <f t="shared" si="9"/>
        <v>340000</v>
      </c>
      <c r="AD19">
        <f t="shared" si="10"/>
        <v>8</v>
      </c>
      <c r="AE19" s="16">
        <f>AB19+(AB19*'Ingreso Datos '!$D$17)</f>
        <v>42500</v>
      </c>
      <c r="AF19" s="86">
        <f t="shared" si="11"/>
        <v>340000</v>
      </c>
      <c r="AG19">
        <f t="shared" si="12"/>
        <v>8</v>
      </c>
      <c r="AH19" s="16">
        <f>AE19+(AE19*'Ingreso Datos '!$D$17)</f>
        <v>42500</v>
      </c>
      <c r="AI19" s="86">
        <f t="shared" si="13"/>
        <v>340000</v>
      </c>
      <c r="AJ19">
        <f t="shared" si="14"/>
        <v>8</v>
      </c>
      <c r="AK19" s="16">
        <f>AH19+(AH19*'Ingreso Datos '!$D$17)</f>
        <v>42500</v>
      </c>
      <c r="AL19" s="86">
        <f t="shared" si="15"/>
        <v>340000</v>
      </c>
      <c r="AM19">
        <f t="shared" si="16"/>
        <v>8</v>
      </c>
      <c r="AN19" s="16">
        <f>AK19+(AK19*'Ingreso Datos '!$D$17)</f>
        <v>42500</v>
      </c>
      <c r="AO19" s="86">
        <f t="shared" si="17"/>
        <v>340000</v>
      </c>
      <c r="AP19">
        <f t="shared" si="18"/>
        <v>8</v>
      </c>
      <c r="AQ19" s="16">
        <f>AN19+(AN19*'Ingreso Datos '!$D$17)</f>
        <v>42500</v>
      </c>
      <c r="AR19" s="86">
        <f t="shared" si="19"/>
        <v>340000</v>
      </c>
      <c r="AS19">
        <f t="shared" si="20"/>
        <v>8</v>
      </c>
      <c r="AT19" s="16">
        <f>AQ19+(AQ19*'Ingreso Datos '!$D$17)</f>
        <v>42500</v>
      </c>
      <c r="AU19" s="86">
        <f t="shared" si="21"/>
        <v>340000</v>
      </c>
      <c r="AV19">
        <f t="shared" si="22"/>
        <v>8</v>
      </c>
      <c r="AW19" s="16">
        <f>AT19+(AT19*'Ingreso Datos '!$D$17)</f>
        <v>42500</v>
      </c>
      <c r="AX19" s="86">
        <f t="shared" si="23"/>
        <v>340000</v>
      </c>
      <c r="AY19">
        <f t="shared" si="24"/>
        <v>8</v>
      </c>
      <c r="AZ19" s="16">
        <f>AW19+(AW19*'Ingreso Datos '!$D$17)</f>
        <v>42500</v>
      </c>
      <c r="BA19" s="86">
        <f t="shared" si="25"/>
        <v>340000</v>
      </c>
      <c r="BB19">
        <f t="shared" si="26"/>
        <v>8</v>
      </c>
      <c r="BC19" s="16">
        <f>AZ19+(AZ19*'Ingreso Datos '!$D$17)</f>
        <v>42500</v>
      </c>
      <c r="BD19" s="86">
        <f t="shared" si="27"/>
        <v>340000</v>
      </c>
      <c r="BE19">
        <f t="shared" si="28"/>
        <v>8</v>
      </c>
      <c r="BF19" s="16">
        <f>BC19+(BC19*'Ingreso Datos '!$D$17)</f>
        <v>42500</v>
      </c>
      <c r="BG19" s="86">
        <f t="shared" si="29"/>
        <v>340000</v>
      </c>
      <c r="BH19">
        <f t="shared" si="30"/>
        <v>8</v>
      </c>
      <c r="BI19" s="16">
        <f>BF19+(BF19*'Ingreso Datos '!$D$17)</f>
        <v>42500</v>
      </c>
      <c r="BJ19" s="86">
        <f t="shared" si="31"/>
        <v>340000</v>
      </c>
      <c r="BK19">
        <f t="shared" si="32"/>
        <v>8</v>
      </c>
      <c r="BL19" s="16">
        <f>BI19+(BI19*'Ingreso Datos '!$D$17)</f>
        <v>42500</v>
      </c>
      <c r="BM19" s="86">
        <f t="shared" si="33"/>
        <v>340000</v>
      </c>
      <c r="BN19">
        <f t="shared" si="34"/>
        <v>8</v>
      </c>
      <c r="BO19" s="16">
        <f>BL19+(BL19*'Ingreso Datos '!$D$17)</f>
        <v>42500</v>
      </c>
      <c r="BP19" s="86">
        <f t="shared" si="35"/>
        <v>340000</v>
      </c>
      <c r="BQ19">
        <f t="shared" si="36"/>
        <v>8</v>
      </c>
      <c r="BR19" s="16">
        <f>BO19+(BO19*'Ingreso Datos '!$D$17)</f>
        <v>42500</v>
      </c>
      <c r="BS19" s="86">
        <f t="shared" si="37"/>
        <v>340000</v>
      </c>
      <c r="BT19">
        <f t="shared" si="38"/>
        <v>8</v>
      </c>
      <c r="BU19" s="16">
        <f>BR19+(BR19*'Ingreso Datos '!$D$17)</f>
        <v>42500</v>
      </c>
      <c r="BV19" s="86">
        <f t="shared" si="39"/>
        <v>340000</v>
      </c>
      <c r="BW19">
        <f t="shared" si="40"/>
        <v>8</v>
      </c>
      <c r="BX19" s="16">
        <f>BU19+(BU19*'Ingreso Datos '!$D$17)</f>
        <v>42500</v>
      </c>
      <c r="BY19" s="86">
        <f t="shared" si="41"/>
        <v>340000</v>
      </c>
    </row>
    <row r="20" spans="2:77" hidden="1" outlineLevel="1" x14ac:dyDescent="0.25">
      <c r="B20" s="12" t="s">
        <v>8</v>
      </c>
      <c r="C20" s="10">
        <f>'Ingreso Datos '!L25</f>
        <v>2</v>
      </c>
      <c r="D20" s="16">
        <f>'Ingreso Datos '!$D$11</f>
        <v>42500</v>
      </c>
      <c r="E20" s="48">
        <f t="shared" si="0"/>
        <v>85000</v>
      </c>
      <c r="F20" s="10">
        <f>'Ingreso Datos '!M25</f>
        <v>3</v>
      </c>
      <c r="G20" s="16">
        <f>D20+(D20*'Ingreso Datos '!$D$17)</f>
        <v>42500</v>
      </c>
      <c r="H20" s="86">
        <f t="shared" si="1"/>
        <v>127500</v>
      </c>
      <c r="I20" s="10">
        <f>'Ingreso Datos '!N25</f>
        <v>6</v>
      </c>
      <c r="J20" s="16">
        <f>G20+(G20*'Ingreso Datos '!$D$17)</f>
        <v>42500</v>
      </c>
      <c r="K20" s="86">
        <f t="shared" si="2"/>
        <v>255000</v>
      </c>
      <c r="L20" s="15">
        <f>'Ingreso Datos '!O25</f>
        <v>12</v>
      </c>
      <c r="M20" s="16">
        <f>J20+(J20*'Ingreso Datos '!$D$17)</f>
        <v>42500</v>
      </c>
      <c r="N20" s="86">
        <f t="shared" si="3"/>
        <v>510000</v>
      </c>
      <c r="O20" s="11">
        <f>'Ingreso Datos '!P25</f>
        <v>14</v>
      </c>
      <c r="P20" s="16">
        <f>M20+(M20*'Ingreso Datos '!$D$17)</f>
        <v>42500</v>
      </c>
      <c r="Q20" s="86">
        <f t="shared" si="4"/>
        <v>595000</v>
      </c>
      <c r="R20">
        <f>'Ingreso Datos '!Q25</f>
        <v>14</v>
      </c>
      <c r="S20" s="16">
        <f>P20+(P20*'Ingreso Datos '!$D$17)</f>
        <v>42500</v>
      </c>
      <c r="T20" s="86">
        <f t="shared" si="5"/>
        <v>595000</v>
      </c>
      <c r="U20">
        <f>'Ingreso Datos '!R25</f>
        <v>14</v>
      </c>
      <c r="V20" s="16">
        <f>S20+(S20*'Ingreso Datos '!$D$17)</f>
        <v>42500</v>
      </c>
      <c r="W20" s="86">
        <f t="shared" si="6"/>
        <v>595000</v>
      </c>
      <c r="X20">
        <f>'Ingreso Datos '!S25</f>
        <v>14</v>
      </c>
      <c r="Y20" s="16">
        <f>V20+(V20*'Ingreso Datos '!$D$17)</f>
        <v>42500</v>
      </c>
      <c r="Z20" s="86">
        <f t="shared" si="7"/>
        <v>595000</v>
      </c>
      <c r="AA20">
        <f t="shared" si="8"/>
        <v>14</v>
      </c>
      <c r="AB20" s="16">
        <f>Y20+(Y20*'Ingreso Datos '!$D$17)</f>
        <v>42500</v>
      </c>
      <c r="AC20" s="86">
        <f t="shared" si="9"/>
        <v>595000</v>
      </c>
      <c r="AD20">
        <f t="shared" si="10"/>
        <v>14</v>
      </c>
      <c r="AE20" s="16">
        <f>AB20+(AB20*'Ingreso Datos '!$D$17)</f>
        <v>42500</v>
      </c>
      <c r="AF20" s="86">
        <f t="shared" si="11"/>
        <v>595000</v>
      </c>
      <c r="AG20">
        <f t="shared" si="12"/>
        <v>14</v>
      </c>
      <c r="AH20" s="16">
        <f>AE20+(AE20*'Ingreso Datos '!$D$17)</f>
        <v>42500</v>
      </c>
      <c r="AI20" s="86">
        <f t="shared" si="13"/>
        <v>595000</v>
      </c>
      <c r="AJ20">
        <f t="shared" si="14"/>
        <v>14</v>
      </c>
      <c r="AK20" s="16">
        <f>AH20+(AH20*'Ingreso Datos '!$D$17)</f>
        <v>42500</v>
      </c>
      <c r="AL20" s="86">
        <f t="shared" si="15"/>
        <v>595000</v>
      </c>
      <c r="AM20">
        <f t="shared" si="16"/>
        <v>14</v>
      </c>
      <c r="AN20" s="16">
        <f>AK20+(AK20*'Ingreso Datos '!$D$17)</f>
        <v>42500</v>
      </c>
      <c r="AO20" s="86">
        <f t="shared" si="17"/>
        <v>595000</v>
      </c>
      <c r="AP20">
        <f t="shared" si="18"/>
        <v>14</v>
      </c>
      <c r="AQ20" s="16">
        <f>AN20+(AN20*'Ingreso Datos '!$D$17)</f>
        <v>42500</v>
      </c>
      <c r="AR20" s="86">
        <f t="shared" si="19"/>
        <v>595000</v>
      </c>
      <c r="AS20">
        <f t="shared" si="20"/>
        <v>14</v>
      </c>
      <c r="AT20" s="16">
        <f>AQ20+(AQ20*'Ingreso Datos '!$D$17)</f>
        <v>42500</v>
      </c>
      <c r="AU20" s="86">
        <f t="shared" si="21"/>
        <v>595000</v>
      </c>
      <c r="AV20">
        <f t="shared" si="22"/>
        <v>14</v>
      </c>
      <c r="AW20" s="16">
        <f>AT20+(AT20*'Ingreso Datos '!$D$17)</f>
        <v>42500</v>
      </c>
      <c r="AX20" s="86">
        <f t="shared" si="23"/>
        <v>595000</v>
      </c>
      <c r="AY20">
        <f t="shared" si="24"/>
        <v>14</v>
      </c>
      <c r="AZ20" s="16">
        <f>AW20+(AW20*'Ingreso Datos '!$D$17)</f>
        <v>42500</v>
      </c>
      <c r="BA20" s="86">
        <f t="shared" si="25"/>
        <v>595000</v>
      </c>
      <c r="BB20">
        <f t="shared" si="26"/>
        <v>14</v>
      </c>
      <c r="BC20" s="16">
        <f>AZ20+(AZ20*'Ingreso Datos '!$D$17)</f>
        <v>42500</v>
      </c>
      <c r="BD20" s="86">
        <f t="shared" si="27"/>
        <v>595000</v>
      </c>
      <c r="BE20">
        <f t="shared" si="28"/>
        <v>14</v>
      </c>
      <c r="BF20" s="16">
        <f>BC20+(BC20*'Ingreso Datos '!$D$17)</f>
        <v>42500</v>
      </c>
      <c r="BG20" s="86">
        <f t="shared" si="29"/>
        <v>595000</v>
      </c>
      <c r="BH20">
        <f t="shared" si="30"/>
        <v>14</v>
      </c>
      <c r="BI20" s="16">
        <f>BF20+(BF20*'Ingreso Datos '!$D$17)</f>
        <v>42500</v>
      </c>
      <c r="BJ20" s="86">
        <f t="shared" si="31"/>
        <v>595000</v>
      </c>
      <c r="BK20">
        <f t="shared" si="32"/>
        <v>14</v>
      </c>
      <c r="BL20" s="16">
        <f>BI20+(BI20*'Ingreso Datos '!$D$17)</f>
        <v>42500</v>
      </c>
      <c r="BM20" s="86">
        <f t="shared" si="33"/>
        <v>595000</v>
      </c>
      <c r="BN20">
        <f t="shared" si="34"/>
        <v>14</v>
      </c>
      <c r="BO20" s="16">
        <f>BL20+(BL20*'Ingreso Datos '!$D$17)</f>
        <v>42500</v>
      </c>
      <c r="BP20" s="86">
        <f t="shared" si="35"/>
        <v>595000</v>
      </c>
      <c r="BQ20">
        <f t="shared" si="36"/>
        <v>14</v>
      </c>
      <c r="BR20" s="16">
        <f>BO20+(BO20*'Ingreso Datos '!$D$17)</f>
        <v>42500</v>
      </c>
      <c r="BS20" s="86">
        <f t="shared" si="37"/>
        <v>595000</v>
      </c>
      <c r="BT20">
        <f t="shared" si="38"/>
        <v>14</v>
      </c>
      <c r="BU20" s="16">
        <f>BR20+(BR20*'Ingreso Datos '!$D$17)</f>
        <v>42500</v>
      </c>
      <c r="BV20" s="86">
        <f t="shared" si="39"/>
        <v>595000</v>
      </c>
      <c r="BW20">
        <f t="shared" si="40"/>
        <v>14</v>
      </c>
      <c r="BX20" s="16">
        <f>BU20+(BU20*'Ingreso Datos '!$D$17)</f>
        <v>42500</v>
      </c>
      <c r="BY20" s="86">
        <f t="shared" si="41"/>
        <v>595000</v>
      </c>
    </row>
    <row r="21" spans="2:77" hidden="1" outlineLevel="1" x14ac:dyDescent="0.25">
      <c r="B21" s="12" t="s">
        <v>66</v>
      </c>
      <c r="C21" s="10">
        <f>'Ingreso Datos '!L26</f>
        <v>3</v>
      </c>
      <c r="D21" s="16">
        <f>'Ingreso Datos '!$D$11</f>
        <v>42500</v>
      </c>
      <c r="E21" s="48">
        <f t="shared" si="0"/>
        <v>127500</v>
      </c>
      <c r="F21" s="10">
        <f>'Ingreso Datos '!M26</f>
        <v>3</v>
      </c>
      <c r="G21" s="16">
        <f>D21+(D21*'Ingreso Datos '!$D$17)</f>
        <v>42500</v>
      </c>
      <c r="H21" s="86">
        <f t="shared" si="1"/>
        <v>127500</v>
      </c>
      <c r="I21" s="10">
        <f>'Ingreso Datos '!N26</f>
        <v>0</v>
      </c>
      <c r="J21" s="16">
        <f>G21+(G21*'Ingreso Datos '!$D$17)</f>
        <v>42500</v>
      </c>
      <c r="K21" s="86">
        <f t="shared" si="2"/>
        <v>0</v>
      </c>
      <c r="L21" s="15">
        <f>'Ingreso Datos '!O26</f>
        <v>0</v>
      </c>
      <c r="M21" s="16">
        <f>J21+(J21*'Ingreso Datos '!$D$17)</f>
        <v>42500</v>
      </c>
      <c r="N21" s="86">
        <f t="shared" si="3"/>
        <v>0</v>
      </c>
      <c r="O21" s="11">
        <f>'Ingreso Datos '!P26</f>
        <v>0</v>
      </c>
      <c r="P21" s="16">
        <f>M21+(M21*'Ingreso Datos '!$D$17)</f>
        <v>42500</v>
      </c>
      <c r="Q21" s="86">
        <f t="shared" si="4"/>
        <v>0</v>
      </c>
      <c r="R21">
        <f>'Ingreso Datos '!Q26</f>
        <v>0</v>
      </c>
      <c r="S21" s="16">
        <f>P21+(P21*'Ingreso Datos '!$D$17)</f>
        <v>42500</v>
      </c>
      <c r="T21" s="86">
        <f t="shared" si="5"/>
        <v>0</v>
      </c>
      <c r="U21">
        <f>'Ingreso Datos '!R26</f>
        <v>0</v>
      </c>
      <c r="V21" s="16">
        <f>S21+(S21*'Ingreso Datos '!$D$17)</f>
        <v>42500</v>
      </c>
      <c r="W21" s="86">
        <f t="shared" si="6"/>
        <v>0</v>
      </c>
      <c r="X21">
        <f>'Ingreso Datos '!S26</f>
        <v>0</v>
      </c>
      <c r="Y21" s="16">
        <f>V21+(V21*'Ingreso Datos '!$D$17)</f>
        <v>42500</v>
      </c>
      <c r="Z21" s="86">
        <f t="shared" si="7"/>
        <v>0</v>
      </c>
      <c r="AA21">
        <f t="shared" si="8"/>
        <v>0</v>
      </c>
      <c r="AB21" s="16">
        <f>Y21+(Y21*'Ingreso Datos '!$D$17)</f>
        <v>42500</v>
      </c>
      <c r="AC21" s="86">
        <f t="shared" si="9"/>
        <v>0</v>
      </c>
      <c r="AD21">
        <f t="shared" si="10"/>
        <v>0</v>
      </c>
      <c r="AE21" s="16">
        <f>AB21+(AB21*'Ingreso Datos '!$D$17)</f>
        <v>42500</v>
      </c>
      <c r="AF21" s="86">
        <f t="shared" si="11"/>
        <v>0</v>
      </c>
      <c r="AG21">
        <f t="shared" si="12"/>
        <v>0</v>
      </c>
      <c r="AH21" s="16">
        <f>AE21+(AE21*'Ingreso Datos '!$D$17)</f>
        <v>42500</v>
      </c>
      <c r="AI21" s="86">
        <f t="shared" si="13"/>
        <v>0</v>
      </c>
      <c r="AJ21">
        <f t="shared" si="14"/>
        <v>0</v>
      </c>
      <c r="AK21" s="16">
        <f>AH21+(AH21*'Ingreso Datos '!$D$17)</f>
        <v>42500</v>
      </c>
      <c r="AL21" s="86">
        <f t="shared" si="15"/>
        <v>0</v>
      </c>
      <c r="AM21">
        <f t="shared" si="16"/>
        <v>0</v>
      </c>
      <c r="AN21" s="16">
        <f>AK21+(AK21*'Ingreso Datos '!$D$17)</f>
        <v>42500</v>
      </c>
      <c r="AO21" s="86">
        <f t="shared" si="17"/>
        <v>0</v>
      </c>
      <c r="AP21">
        <f t="shared" si="18"/>
        <v>0</v>
      </c>
      <c r="AQ21" s="16">
        <f>AN21+(AN21*'Ingreso Datos '!$D$17)</f>
        <v>42500</v>
      </c>
      <c r="AR21" s="86">
        <f t="shared" si="19"/>
        <v>0</v>
      </c>
      <c r="AS21">
        <f t="shared" si="20"/>
        <v>0</v>
      </c>
      <c r="AT21" s="16">
        <f>AQ21+(AQ21*'Ingreso Datos '!$D$17)</f>
        <v>42500</v>
      </c>
      <c r="AU21" s="86">
        <f t="shared" si="21"/>
        <v>0</v>
      </c>
      <c r="AV21">
        <f t="shared" si="22"/>
        <v>0</v>
      </c>
      <c r="AW21" s="16">
        <f>AT21+(AT21*'Ingreso Datos '!$D$17)</f>
        <v>42500</v>
      </c>
      <c r="AX21" s="86">
        <f t="shared" si="23"/>
        <v>0</v>
      </c>
      <c r="AY21">
        <f t="shared" si="24"/>
        <v>0</v>
      </c>
      <c r="AZ21" s="16">
        <f>AW21+(AW21*'Ingreso Datos '!$D$17)</f>
        <v>42500</v>
      </c>
      <c r="BA21" s="86">
        <f t="shared" si="25"/>
        <v>0</v>
      </c>
      <c r="BB21">
        <f t="shared" si="26"/>
        <v>0</v>
      </c>
      <c r="BC21" s="16">
        <f>AZ21+(AZ21*'Ingreso Datos '!$D$17)</f>
        <v>42500</v>
      </c>
      <c r="BD21" s="86">
        <f t="shared" si="27"/>
        <v>0</v>
      </c>
      <c r="BE21">
        <f t="shared" si="28"/>
        <v>0</v>
      </c>
      <c r="BF21" s="16">
        <f>BC21+(BC21*'Ingreso Datos '!$D$17)</f>
        <v>42500</v>
      </c>
      <c r="BG21" s="86">
        <f t="shared" si="29"/>
        <v>0</v>
      </c>
      <c r="BH21">
        <f t="shared" si="30"/>
        <v>0</v>
      </c>
      <c r="BI21" s="16">
        <f>BF21+(BF21*'Ingreso Datos '!$D$17)</f>
        <v>42500</v>
      </c>
      <c r="BJ21" s="86">
        <f t="shared" si="31"/>
        <v>0</v>
      </c>
      <c r="BK21">
        <f t="shared" si="32"/>
        <v>0</v>
      </c>
      <c r="BL21" s="16">
        <f>BI21+(BI21*'Ingreso Datos '!$D$17)</f>
        <v>42500</v>
      </c>
      <c r="BM21" s="86">
        <f t="shared" si="33"/>
        <v>0</v>
      </c>
      <c r="BN21">
        <f t="shared" si="34"/>
        <v>0</v>
      </c>
      <c r="BO21" s="16">
        <f>BL21+(BL21*'Ingreso Datos '!$D$17)</f>
        <v>42500</v>
      </c>
      <c r="BP21" s="86">
        <f t="shared" si="35"/>
        <v>0</v>
      </c>
      <c r="BQ21">
        <f t="shared" si="36"/>
        <v>0</v>
      </c>
      <c r="BR21" s="16">
        <f>BO21+(BO21*'Ingreso Datos '!$D$17)</f>
        <v>42500</v>
      </c>
      <c r="BS21" s="86">
        <f t="shared" si="37"/>
        <v>0</v>
      </c>
      <c r="BT21">
        <f t="shared" si="38"/>
        <v>0</v>
      </c>
      <c r="BU21" s="16">
        <f>BR21+(BR21*'Ingreso Datos '!$D$17)</f>
        <v>42500</v>
      </c>
      <c r="BV21" s="86">
        <f t="shared" si="39"/>
        <v>0</v>
      </c>
      <c r="BW21">
        <f t="shared" si="40"/>
        <v>0</v>
      </c>
      <c r="BX21" s="16">
        <f>BU21+(BU21*'Ingreso Datos '!$D$17)</f>
        <v>42500</v>
      </c>
      <c r="BY21" s="86">
        <f t="shared" si="41"/>
        <v>0</v>
      </c>
    </row>
    <row r="22" spans="2:77" hidden="1" outlineLevel="1" x14ac:dyDescent="0.25">
      <c r="B22" s="12" t="s">
        <v>67</v>
      </c>
      <c r="C22" s="10">
        <f>'Ingreso Datos '!L27</f>
        <v>3</v>
      </c>
      <c r="D22" s="16">
        <f>'Ingreso Datos '!$D$11</f>
        <v>42500</v>
      </c>
      <c r="E22" s="48">
        <f t="shared" si="0"/>
        <v>127500</v>
      </c>
      <c r="F22" s="10">
        <f>'Ingreso Datos '!M27</f>
        <v>3</v>
      </c>
      <c r="G22" s="16">
        <f>D22+(D22*'Ingreso Datos '!$D$17)</f>
        <v>42500</v>
      </c>
      <c r="H22" s="86">
        <f t="shared" si="1"/>
        <v>127500</v>
      </c>
      <c r="I22" s="10">
        <f>'Ingreso Datos '!N27</f>
        <v>3</v>
      </c>
      <c r="J22" s="16">
        <f>G22+(G22*'Ingreso Datos '!$D$17)</f>
        <v>42500</v>
      </c>
      <c r="K22" s="86">
        <f t="shared" si="2"/>
        <v>127500</v>
      </c>
      <c r="L22" s="15">
        <f>'Ingreso Datos '!O27</f>
        <v>2</v>
      </c>
      <c r="M22" s="16">
        <f>J22+(J22*'Ingreso Datos '!$D$17)</f>
        <v>42500</v>
      </c>
      <c r="N22" s="86">
        <f t="shared" si="3"/>
        <v>85000</v>
      </c>
      <c r="O22" s="11">
        <f>'Ingreso Datos '!P27</f>
        <v>2</v>
      </c>
      <c r="P22" s="16">
        <f>M22+(M22*'Ingreso Datos '!$D$17)</f>
        <v>42500</v>
      </c>
      <c r="Q22" s="86">
        <f t="shared" si="4"/>
        <v>85000</v>
      </c>
      <c r="R22">
        <f>'Ingreso Datos '!Q27</f>
        <v>2</v>
      </c>
      <c r="S22" s="16">
        <f>P22+(P22*'Ingreso Datos '!$D$17)</f>
        <v>42500</v>
      </c>
      <c r="T22" s="86">
        <f t="shared" si="5"/>
        <v>85000</v>
      </c>
      <c r="U22">
        <f>'Ingreso Datos '!R27</f>
        <v>2</v>
      </c>
      <c r="V22" s="16">
        <f>S22+(S22*'Ingreso Datos '!$D$17)</f>
        <v>42500</v>
      </c>
      <c r="W22" s="86">
        <f t="shared" si="6"/>
        <v>85000</v>
      </c>
      <c r="X22">
        <f>'Ingreso Datos '!S27</f>
        <v>2</v>
      </c>
      <c r="Y22" s="16">
        <f>V22+(V22*'Ingreso Datos '!$D$17)</f>
        <v>42500</v>
      </c>
      <c r="Z22" s="86">
        <f t="shared" si="7"/>
        <v>85000</v>
      </c>
      <c r="AA22">
        <f t="shared" si="8"/>
        <v>2</v>
      </c>
      <c r="AB22" s="16">
        <f>Y22+(Y22*'Ingreso Datos '!$D$17)</f>
        <v>42500</v>
      </c>
      <c r="AC22" s="86">
        <f t="shared" si="9"/>
        <v>85000</v>
      </c>
      <c r="AD22">
        <f t="shared" si="10"/>
        <v>2</v>
      </c>
      <c r="AE22" s="16">
        <f>AB22+(AB22*'Ingreso Datos '!$D$17)</f>
        <v>42500</v>
      </c>
      <c r="AF22" s="86">
        <f t="shared" si="11"/>
        <v>85000</v>
      </c>
      <c r="AG22">
        <f t="shared" si="12"/>
        <v>2</v>
      </c>
      <c r="AH22" s="16">
        <f>AE22+(AE22*'Ingreso Datos '!$D$17)</f>
        <v>42500</v>
      </c>
      <c r="AI22" s="86">
        <f t="shared" si="13"/>
        <v>85000</v>
      </c>
      <c r="AJ22">
        <f t="shared" si="14"/>
        <v>2</v>
      </c>
      <c r="AK22" s="16">
        <f>AH22+(AH22*'Ingreso Datos '!$D$17)</f>
        <v>42500</v>
      </c>
      <c r="AL22" s="86">
        <f t="shared" si="15"/>
        <v>85000</v>
      </c>
      <c r="AM22">
        <f t="shared" si="16"/>
        <v>2</v>
      </c>
      <c r="AN22" s="16">
        <f>AK22+(AK22*'Ingreso Datos '!$D$17)</f>
        <v>42500</v>
      </c>
      <c r="AO22" s="86">
        <f t="shared" si="17"/>
        <v>85000</v>
      </c>
      <c r="AP22">
        <f t="shared" si="18"/>
        <v>2</v>
      </c>
      <c r="AQ22" s="16">
        <f>AN22+(AN22*'Ingreso Datos '!$D$17)</f>
        <v>42500</v>
      </c>
      <c r="AR22" s="86">
        <f t="shared" si="19"/>
        <v>85000</v>
      </c>
      <c r="AS22">
        <f t="shared" si="20"/>
        <v>2</v>
      </c>
      <c r="AT22" s="16">
        <f>AQ22+(AQ22*'Ingreso Datos '!$D$17)</f>
        <v>42500</v>
      </c>
      <c r="AU22" s="86">
        <f t="shared" si="21"/>
        <v>85000</v>
      </c>
      <c r="AV22">
        <f t="shared" si="22"/>
        <v>2</v>
      </c>
      <c r="AW22" s="16">
        <f>AT22+(AT22*'Ingreso Datos '!$D$17)</f>
        <v>42500</v>
      </c>
      <c r="AX22" s="86">
        <f t="shared" si="23"/>
        <v>85000</v>
      </c>
      <c r="AY22">
        <f t="shared" si="24"/>
        <v>2</v>
      </c>
      <c r="AZ22" s="16">
        <f>AW22+(AW22*'Ingreso Datos '!$D$17)</f>
        <v>42500</v>
      </c>
      <c r="BA22" s="86">
        <f t="shared" si="25"/>
        <v>85000</v>
      </c>
      <c r="BB22">
        <f t="shared" si="26"/>
        <v>2</v>
      </c>
      <c r="BC22" s="16">
        <f>AZ22+(AZ22*'Ingreso Datos '!$D$17)</f>
        <v>42500</v>
      </c>
      <c r="BD22" s="86">
        <f t="shared" si="27"/>
        <v>85000</v>
      </c>
      <c r="BE22">
        <f t="shared" si="28"/>
        <v>2</v>
      </c>
      <c r="BF22" s="16">
        <f>BC22+(BC22*'Ingreso Datos '!$D$17)</f>
        <v>42500</v>
      </c>
      <c r="BG22" s="86">
        <f t="shared" si="29"/>
        <v>85000</v>
      </c>
      <c r="BH22">
        <f t="shared" si="30"/>
        <v>2</v>
      </c>
      <c r="BI22" s="16">
        <f>BF22+(BF22*'Ingreso Datos '!$D$17)</f>
        <v>42500</v>
      </c>
      <c r="BJ22" s="86">
        <f t="shared" si="31"/>
        <v>85000</v>
      </c>
      <c r="BK22">
        <f t="shared" si="32"/>
        <v>2</v>
      </c>
      <c r="BL22" s="16">
        <f>BI22+(BI22*'Ingreso Datos '!$D$17)</f>
        <v>42500</v>
      </c>
      <c r="BM22" s="86">
        <f t="shared" si="33"/>
        <v>85000</v>
      </c>
      <c r="BN22">
        <f t="shared" si="34"/>
        <v>2</v>
      </c>
      <c r="BO22" s="16">
        <f>BL22+(BL22*'Ingreso Datos '!$D$17)</f>
        <v>42500</v>
      </c>
      <c r="BP22" s="86">
        <f t="shared" si="35"/>
        <v>85000</v>
      </c>
      <c r="BQ22">
        <f t="shared" si="36"/>
        <v>2</v>
      </c>
      <c r="BR22" s="16">
        <f>BO22+(BO22*'Ingreso Datos '!$D$17)</f>
        <v>42500</v>
      </c>
      <c r="BS22" s="86">
        <f t="shared" si="37"/>
        <v>85000</v>
      </c>
      <c r="BT22">
        <f t="shared" si="38"/>
        <v>2</v>
      </c>
      <c r="BU22" s="16">
        <f>BR22+(BR22*'Ingreso Datos '!$D$17)</f>
        <v>42500</v>
      </c>
      <c r="BV22" s="86">
        <f t="shared" si="39"/>
        <v>85000</v>
      </c>
      <c r="BW22">
        <f t="shared" si="40"/>
        <v>2</v>
      </c>
      <c r="BX22" s="16">
        <f>BU22+(BU22*'Ingreso Datos '!$D$17)</f>
        <v>42500</v>
      </c>
      <c r="BY22" s="86">
        <f t="shared" si="41"/>
        <v>85000</v>
      </c>
    </row>
    <row r="23" spans="2:77" hidden="1" outlineLevel="1" x14ac:dyDescent="0.25">
      <c r="B23" s="12" t="s">
        <v>0</v>
      </c>
      <c r="C23" s="10">
        <f>'Ingreso Datos '!L28</f>
        <v>1</v>
      </c>
      <c r="D23" s="16">
        <f>'Ingreso Datos '!$D$11</f>
        <v>42500</v>
      </c>
      <c r="E23" s="48">
        <f t="shared" si="0"/>
        <v>42500</v>
      </c>
      <c r="F23" s="10">
        <f>'Ingreso Datos '!M28</f>
        <v>2</v>
      </c>
      <c r="G23" s="16">
        <f>D23+(D23*'Ingreso Datos '!$D$17)</f>
        <v>42500</v>
      </c>
      <c r="H23" s="86">
        <f t="shared" si="1"/>
        <v>85000</v>
      </c>
      <c r="I23" s="10">
        <f>'Ingreso Datos '!N28</f>
        <v>4</v>
      </c>
      <c r="J23" s="16">
        <f>G23+(G23*'Ingreso Datos '!$D$17)</f>
        <v>42500</v>
      </c>
      <c r="K23" s="86">
        <f t="shared" si="2"/>
        <v>170000</v>
      </c>
      <c r="L23" s="15">
        <f>'Ingreso Datos '!O28</f>
        <v>6</v>
      </c>
      <c r="M23" s="16">
        <f>J23+(J23*'Ingreso Datos '!$D$17)</f>
        <v>42500</v>
      </c>
      <c r="N23" s="86">
        <f t="shared" si="3"/>
        <v>255000</v>
      </c>
      <c r="O23" s="11">
        <f>'Ingreso Datos '!P28</f>
        <v>8</v>
      </c>
      <c r="P23" s="16">
        <f>M23+(M23*'Ingreso Datos '!$D$17)</f>
        <v>42500</v>
      </c>
      <c r="Q23" s="86">
        <f t="shared" si="4"/>
        <v>340000</v>
      </c>
      <c r="R23">
        <f>'Ingreso Datos '!Q28</f>
        <v>12</v>
      </c>
      <c r="S23" s="16">
        <f>P23+(P23*'Ingreso Datos '!$D$17)</f>
        <v>42500</v>
      </c>
      <c r="T23" s="86">
        <f t="shared" si="5"/>
        <v>510000</v>
      </c>
      <c r="U23">
        <f>'Ingreso Datos '!R28</f>
        <v>12</v>
      </c>
      <c r="V23" s="16">
        <f>S23+(S23*'Ingreso Datos '!$D$17)</f>
        <v>42500</v>
      </c>
      <c r="W23" s="86">
        <f t="shared" si="6"/>
        <v>510000</v>
      </c>
      <c r="X23">
        <f>'Ingreso Datos '!S28</f>
        <v>12</v>
      </c>
      <c r="Y23" s="16">
        <f>V23+(V23*'Ingreso Datos '!$D$17)</f>
        <v>42500</v>
      </c>
      <c r="Z23" s="86">
        <f t="shared" si="7"/>
        <v>510000</v>
      </c>
      <c r="AA23">
        <f t="shared" si="8"/>
        <v>12</v>
      </c>
      <c r="AB23" s="16">
        <f>Y23+(Y23*'Ingreso Datos '!$D$17)</f>
        <v>42500</v>
      </c>
      <c r="AC23" s="86">
        <f t="shared" si="9"/>
        <v>510000</v>
      </c>
      <c r="AD23">
        <f t="shared" si="10"/>
        <v>12</v>
      </c>
      <c r="AE23" s="16">
        <f>AB23+(AB23*'Ingreso Datos '!$D$17)</f>
        <v>42500</v>
      </c>
      <c r="AF23" s="86">
        <f t="shared" si="11"/>
        <v>510000</v>
      </c>
      <c r="AG23">
        <f t="shared" si="12"/>
        <v>12</v>
      </c>
      <c r="AH23" s="16">
        <f>AE23+(AE23*'Ingreso Datos '!$D$17)</f>
        <v>42500</v>
      </c>
      <c r="AI23" s="86">
        <f t="shared" si="13"/>
        <v>510000</v>
      </c>
      <c r="AJ23">
        <f t="shared" si="14"/>
        <v>12</v>
      </c>
      <c r="AK23" s="16">
        <f>AH23+(AH23*'Ingreso Datos '!$D$17)</f>
        <v>42500</v>
      </c>
      <c r="AL23" s="86">
        <f t="shared" si="15"/>
        <v>510000</v>
      </c>
      <c r="AM23">
        <f t="shared" si="16"/>
        <v>12</v>
      </c>
      <c r="AN23" s="16">
        <f>AK23+(AK23*'Ingreso Datos '!$D$17)</f>
        <v>42500</v>
      </c>
      <c r="AO23" s="86">
        <f t="shared" si="17"/>
        <v>510000</v>
      </c>
      <c r="AP23">
        <f t="shared" si="18"/>
        <v>12</v>
      </c>
      <c r="AQ23" s="16">
        <f>AN23+(AN23*'Ingreso Datos '!$D$17)</f>
        <v>42500</v>
      </c>
      <c r="AR23" s="86">
        <f t="shared" si="19"/>
        <v>510000</v>
      </c>
      <c r="AS23">
        <f t="shared" si="20"/>
        <v>12</v>
      </c>
      <c r="AT23" s="16">
        <f>AQ23+(AQ23*'Ingreso Datos '!$D$17)</f>
        <v>42500</v>
      </c>
      <c r="AU23" s="86">
        <f t="shared" si="21"/>
        <v>510000</v>
      </c>
      <c r="AV23">
        <f t="shared" si="22"/>
        <v>12</v>
      </c>
      <c r="AW23" s="16">
        <f>AT23+(AT23*'Ingreso Datos '!$D$17)</f>
        <v>42500</v>
      </c>
      <c r="AX23" s="86">
        <f t="shared" si="23"/>
        <v>510000</v>
      </c>
      <c r="AY23">
        <f t="shared" si="24"/>
        <v>12</v>
      </c>
      <c r="AZ23" s="16">
        <f>AW23+(AW23*'Ingreso Datos '!$D$17)</f>
        <v>42500</v>
      </c>
      <c r="BA23" s="86">
        <f t="shared" si="25"/>
        <v>510000</v>
      </c>
      <c r="BB23">
        <f t="shared" si="26"/>
        <v>12</v>
      </c>
      <c r="BC23" s="16">
        <f>AZ23+(AZ23*'Ingreso Datos '!$D$17)</f>
        <v>42500</v>
      </c>
      <c r="BD23" s="86">
        <f t="shared" si="27"/>
        <v>510000</v>
      </c>
      <c r="BE23">
        <f t="shared" si="28"/>
        <v>12</v>
      </c>
      <c r="BF23" s="16">
        <f>BC23+(BC23*'Ingreso Datos '!$D$17)</f>
        <v>42500</v>
      </c>
      <c r="BG23" s="86">
        <f t="shared" si="29"/>
        <v>510000</v>
      </c>
      <c r="BH23">
        <f t="shared" si="30"/>
        <v>12</v>
      </c>
      <c r="BI23" s="16">
        <f>BF23+(BF23*'Ingreso Datos '!$D$17)</f>
        <v>42500</v>
      </c>
      <c r="BJ23" s="86">
        <f t="shared" si="31"/>
        <v>510000</v>
      </c>
      <c r="BK23">
        <f t="shared" si="32"/>
        <v>12</v>
      </c>
      <c r="BL23" s="16">
        <f>BI23+(BI23*'Ingreso Datos '!$D$17)</f>
        <v>42500</v>
      </c>
      <c r="BM23" s="86">
        <f t="shared" si="33"/>
        <v>510000</v>
      </c>
      <c r="BN23">
        <f t="shared" si="34"/>
        <v>12</v>
      </c>
      <c r="BO23" s="16">
        <f>BL23+(BL23*'Ingreso Datos '!$D$17)</f>
        <v>42500</v>
      </c>
      <c r="BP23" s="86">
        <f t="shared" si="35"/>
        <v>510000</v>
      </c>
      <c r="BQ23">
        <f t="shared" si="36"/>
        <v>12</v>
      </c>
      <c r="BR23" s="16">
        <f>BO23+(BO23*'Ingreso Datos '!$D$17)</f>
        <v>42500</v>
      </c>
      <c r="BS23" s="86">
        <f t="shared" si="37"/>
        <v>510000</v>
      </c>
      <c r="BT23">
        <f t="shared" si="38"/>
        <v>12</v>
      </c>
      <c r="BU23" s="16">
        <f>BR23+(BR23*'Ingreso Datos '!$D$17)</f>
        <v>42500</v>
      </c>
      <c r="BV23" s="86">
        <f t="shared" si="39"/>
        <v>510000</v>
      </c>
      <c r="BW23">
        <f t="shared" si="40"/>
        <v>12</v>
      </c>
      <c r="BX23" s="16">
        <f>BU23+(BU23*'Ingreso Datos '!$D$17)</f>
        <v>42500</v>
      </c>
      <c r="BY23" s="86">
        <f t="shared" si="41"/>
        <v>510000</v>
      </c>
    </row>
    <row r="24" spans="2:77" hidden="1" outlineLevel="1" x14ac:dyDescent="0.25">
      <c r="B24" s="12" t="s">
        <v>68</v>
      </c>
      <c r="C24" s="10">
        <f>'Ingreso Datos '!L40</f>
        <v>0</v>
      </c>
      <c r="D24" s="16">
        <f>'Ingreso Datos '!$D$11</f>
        <v>42500</v>
      </c>
      <c r="E24" s="48">
        <f t="shared" si="0"/>
        <v>0</v>
      </c>
      <c r="F24" s="10">
        <f>'Ingreso Datos '!M40</f>
        <v>0</v>
      </c>
      <c r="G24" s="16">
        <f>D24+(D24*'Ingreso Datos '!$D$17)</f>
        <v>42500</v>
      </c>
      <c r="H24" s="86">
        <f t="shared" si="1"/>
        <v>0</v>
      </c>
      <c r="I24" s="88">
        <f>'Ingreso Datos '!N40</f>
        <v>10.515865393496449</v>
      </c>
      <c r="J24" s="16">
        <f>G24+(G24*'Ingreso Datos '!$D$17)</f>
        <v>42500</v>
      </c>
      <c r="K24" s="86">
        <f t="shared" si="2"/>
        <v>446924.27922359912</v>
      </c>
      <c r="L24" s="90">
        <f>'Ingreso Datos '!O40</f>
        <v>14.826977395236106</v>
      </c>
      <c r="M24" s="16">
        <f>J24+(J24*'Ingreso Datos '!$D$17)</f>
        <v>42500</v>
      </c>
      <c r="N24" s="86">
        <f t="shared" si="3"/>
        <v>630146.5392975345</v>
      </c>
      <c r="O24" s="90">
        <f>'Ingreso Datos '!P40</f>
        <v>21.460785189014441</v>
      </c>
      <c r="P24" s="16">
        <f>M24+(M24*'Ingreso Datos '!$D$17)</f>
        <v>42500</v>
      </c>
      <c r="Q24" s="86">
        <f t="shared" si="4"/>
        <v>912083.37053311372</v>
      </c>
      <c r="R24">
        <f>'Ingreso Datos '!Q40</f>
        <v>25.233900289394814</v>
      </c>
      <c r="S24" s="16">
        <f>P24+(P24*'Ingreso Datos '!$D$17)</f>
        <v>42500</v>
      </c>
      <c r="T24" s="86">
        <f t="shared" si="5"/>
        <v>1072440.7622992797</v>
      </c>
      <c r="U24" s="93">
        <f>'Ingreso Datos '!R40</f>
        <v>30.09812233653766</v>
      </c>
      <c r="V24" s="16">
        <f>S24+(S24*'Ingreso Datos '!$D$17)</f>
        <v>42500</v>
      </c>
      <c r="W24" s="86">
        <f t="shared" si="6"/>
        <v>1279170.1993028505</v>
      </c>
      <c r="X24" s="93">
        <f>'Ingreso Datos '!S40</f>
        <v>30.09812233653766</v>
      </c>
      <c r="Y24" s="16">
        <f>V24+(V24*'Ingreso Datos '!$D$17)</f>
        <v>42500</v>
      </c>
      <c r="Z24" s="86">
        <f t="shared" si="7"/>
        <v>1279170.1993028505</v>
      </c>
      <c r="AA24" s="93">
        <f>X24</f>
        <v>30.09812233653766</v>
      </c>
      <c r="AB24" s="16">
        <f>Y24+(Y24*'Ingreso Datos '!$D$17)</f>
        <v>42500</v>
      </c>
      <c r="AC24" s="86">
        <f t="shared" si="9"/>
        <v>1279170.1993028505</v>
      </c>
      <c r="AD24" s="93">
        <f>X24</f>
        <v>30.09812233653766</v>
      </c>
      <c r="AE24" s="16">
        <f>AB24+(AB24*'Ingreso Datos '!$D$17)</f>
        <v>42500</v>
      </c>
      <c r="AF24" s="86">
        <f t="shared" si="11"/>
        <v>1279170.1993028505</v>
      </c>
      <c r="AG24">
        <f t="shared" si="12"/>
        <v>30.09812233653766</v>
      </c>
      <c r="AH24" s="16">
        <f>AE24+(AE24*'Ingreso Datos '!$D$17)</f>
        <v>42500</v>
      </c>
      <c r="AI24" s="86">
        <f t="shared" si="13"/>
        <v>1279170.1993028505</v>
      </c>
      <c r="AJ24">
        <f t="shared" si="14"/>
        <v>30.09812233653766</v>
      </c>
      <c r="AK24" s="16">
        <f>AH24+(AH24*'Ingreso Datos '!$D$17)</f>
        <v>42500</v>
      </c>
      <c r="AL24" s="86">
        <f t="shared" si="15"/>
        <v>1279170.1993028505</v>
      </c>
      <c r="AM24">
        <f t="shared" si="16"/>
        <v>30.09812233653766</v>
      </c>
      <c r="AN24" s="16">
        <f>AK24+(AK24*'Ingreso Datos '!$D$17)</f>
        <v>42500</v>
      </c>
      <c r="AO24" s="86">
        <f t="shared" si="17"/>
        <v>1279170.1993028505</v>
      </c>
      <c r="AP24">
        <f t="shared" si="18"/>
        <v>30.09812233653766</v>
      </c>
      <c r="AQ24" s="16">
        <f>AN24+(AN24*'Ingreso Datos '!$D$17)</f>
        <v>42500</v>
      </c>
      <c r="AR24" s="86">
        <f t="shared" si="19"/>
        <v>1279170.1993028505</v>
      </c>
      <c r="AS24">
        <f t="shared" si="20"/>
        <v>30.09812233653766</v>
      </c>
      <c r="AT24" s="16">
        <f>AQ24+(AQ24*'Ingreso Datos '!$D$17)</f>
        <v>42500</v>
      </c>
      <c r="AU24" s="86">
        <f t="shared" si="21"/>
        <v>1279170.1993028505</v>
      </c>
      <c r="AV24">
        <f t="shared" si="22"/>
        <v>30.09812233653766</v>
      </c>
      <c r="AW24" s="16">
        <f>AT24+(AT24*'Ingreso Datos '!$D$17)</f>
        <v>42500</v>
      </c>
      <c r="AX24" s="86">
        <f t="shared" si="23"/>
        <v>1279170.1993028505</v>
      </c>
      <c r="AY24">
        <f t="shared" si="24"/>
        <v>30.09812233653766</v>
      </c>
      <c r="AZ24" s="16">
        <f>AW24+(AW24*'Ingreso Datos '!$D$17)</f>
        <v>42500</v>
      </c>
      <c r="BA24" s="86">
        <f t="shared" si="25"/>
        <v>1279170.1993028505</v>
      </c>
      <c r="BB24">
        <f t="shared" si="26"/>
        <v>30.09812233653766</v>
      </c>
      <c r="BC24" s="16">
        <f>AZ24+(AZ24*'Ingreso Datos '!$D$17)</f>
        <v>42500</v>
      </c>
      <c r="BD24" s="86">
        <f t="shared" si="27"/>
        <v>1279170.1993028505</v>
      </c>
      <c r="BE24">
        <f t="shared" si="28"/>
        <v>30.09812233653766</v>
      </c>
      <c r="BF24" s="16">
        <f>BC24+(BC24*'Ingreso Datos '!$D$17)</f>
        <v>42500</v>
      </c>
      <c r="BG24" s="86">
        <f t="shared" si="29"/>
        <v>1279170.1993028505</v>
      </c>
      <c r="BH24">
        <f t="shared" si="30"/>
        <v>30.09812233653766</v>
      </c>
      <c r="BI24" s="16">
        <f>BF24+(BF24*'Ingreso Datos '!$D$17)</f>
        <v>42500</v>
      </c>
      <c r="BJ24" s="86">
        <f t="shared" si="31"/>
        <v>1279170.1993028505</v>
      </c>
      <c r="BK24">
        <f t="shared" si="32"/>
        <v>30.09812233653766</v>
      </c>
      <c r="BL24" s="16">
        <f>BI24+(BI24*'Ingreso Datos '!$D$17)</f>
        <v>42500</v>
      </c>
      <c r="BM24" s="86">
        <f t="shared" si="33"/>
        <v>1279170.1993028505</v>
      </c>
      <c r="BN24">
        <f t="shared" si="34"/>
        <v>30.09812233653766</v>
      </c>
      <c r="BO24" s="16">
        <f>BL24+(BL24*'Ingreso Datos '!$D$17)</f>
        <v>42500</v>
      </c>
      <c r="BP24" s="86">
        <f t="shared" si="35"/>
        <v>1279170.1993028505</v>
      </c>
      <c r="BQ24">
        <f t="shared" si="36"/>
        <v>30.09812233653766</v>
      </c>
      <c r="BR24" s="16">
        <f>BO24+(BO24*'Ingreso Datos '!$D$17)</f>
        <v>42500</v>
      </c>
      <c r="BS24" s="86">
        <f t="shared" si="37"/>
        <v>1279170.1993028505</v>
      </c>
      <c r="BT24">
        <f t="shared" si="38"/>
        <v>30.09812233653766</v>
      </c>
      <c r="BU24" s="16">
        <f>BR24+(BR24*'Ingreso Datos '!$D$17)</f>
        <v>42500</v>
      </c>
      <c r="BV24" s="86">
        <f t="shared" si="39"/>
        <v>1279170.1993028505</v>
      </c>
      <c r="BW24">
        <f t="shared" si="40"/>
        <v>30.09812233653766</v>
      </c>
      <c r="BX24" s="16">
        <f>BU24+(BU24*'Ingreso Datos '!$D$17)</f>
        <v>42500</v>
      </c>
      <c r="BY24" s="86">
        <f t="shared" si="41"/>
        <v>1279170.1993028505</v>
      </c>
    </row>
    <row r="25" spans="2:77" hidden="1" outlineLevel="1" x14ac:dyDescent="0.25">
      <c r="B25" s="12" t="s">
        <v>69</v>
      </c>
      <c r="C25" s="10">
        <f>'Ingreso Datos '!L41</f>
        <v>0</v>
      </c>
      <c r="D25" s="16">
        <f>'Ingreso Datos '!$D$11</f>
        <v>42500</v>
      </c>
      <c r="E25" s="48">
        <f t="shared" si="0"/>
        <v>0</v>
      </c>
      <c r="F25" s="10">
        <f>'Ingreso Datos '!M41</f>
        <v>0</v>
      </c>
      <c r="G25" s="16">
        <f>D25+(D25*'Ingreso Datos '!$D$17)</f>
        <v>42500</v>
      </c>
      <c r="H25" s="86">
        <f t="shared" si="1"/>
        <v>0</v>
      </c>
      <c r="I25" s="88">
        <f>'Ingreso Datos '!N41</f>
        <v>0.35</v>
      </c>
      <c r="J25" s="16">
        <f>G25+(G25*'Ingreso Datos '!$D$17)</f>
        <v>42500</v>
      </c>
      <c r="K25" s="86">
        <f t="shared" si="2"/>
        <v>14874.999999999998</v>
      </c>
      <c r="L25" s="90">
        <f>'Ingreso Datos '!O41</f>
        <v>0.56000000000000005</v>
      </c>
      <c r="M25" s="16">
        <f>J25+(J25*'Ingreso Datos '!$D$17)</f>
        <v>42500</v>
      </c>
      <c r="N25" s="86">
        <f t="shared" si="3"/>
        <v>23800.000000000004</v>
      </c>
      <c r="O25" s="90">
        <f>'Ingreso Datos '!P41</f>
        <v>0.91</v>
      </c>
      <c r="P25" s="16">
        <f>M25+(M25*'Ingreso Datos '!$D$17)</f>
        <v>42500</v>
      </c>
      <c r="Q25" s="86">
        <f t="shared" si="4"/>
        <v>38675</v>
      </c>
      <c r="R25">
        <f>'Ingreso Datos '!Q41</f>
        <v>1.1200000000000001</v>
      </c>
      <c r="S25" s="16">
        <f>P25+(P25*'Ingreso Datos '!$D$17)</f>
        <v>42500</v>
      </c>
      <c r="T25" s="86">
        <f t="shared" si="5"/>
        <v>47600.000000000007</v>
      </c>
      <c r="U25" s="93">
        <f>'Ingreso Datos '!R41</f>
        <v>1.4</v>
      </c>
      <c r="V25" s="16">
        <f>S25+(S25*'Ingreso Datos '!$D$17)</f>
        <v>42500</v>
      </c>
      <c r="W25" s="86">
        <f t="shared" si="6"/>
        <v>59499.999999999993</v>
      </c>
      <c r="X25" s="93">
        <f>'Ingreso Datos '!S41</f>
        <v>1.4</v>
      </c>
      <c r="Y25" s="16">
        <f>V25+(V25*'Ingreso Datos '!$D$17)</f>
        <v>42500</v>
      </c>
      <c r="Z25" s="86">
        <f t="shared" si="7"/>
        <v>59499.999999999993</v>
      </c>
      <c r="AA25">
        <f t="shared" si="8"/>
        <v>1.4</v>
      </c>
      <c r="AB25" s="16">
        <f>Y25+(Y25*'Ingreso Datos '!$D$17)</f>
        <v>42500</v>
      </c>
      <c r="AC25" s="86">
        <f t="shared" si="9"/>
        <v>59499.999999999993</v>
      </c>
      <c r="AD25">
        <f t="shared" si="10"/>
        <v>1.4</v>
      </c>
      <c r="AE25" s="16">
        <f>AB25+(AB25*'Ingreso Datos '!$D$17)</f>
        <v>42500</v>
      </c>
      <c r="AF25" s="86">
        <f t="shared" si="11"/>
        <v>59499.999999999993</v>
      </c>
      <c r="AG25">
        <f>AA25</f>
        <v>1.4</v>
      </c>
      <c r="AH25" s="16">
        <f>AE25+(AE25*'Ingreso Datos '!$D$17)</f>
        <v>42500</v>
      </c>
      <c r="AI25" s="86">
        <f t="shared" si="13"/>
        <v>59499.999999999993</v>
      </c>
      <c r="AJ25">
        <f>AD25</f>
        <v>1.4</v>
      </c>
      <c r="AK25" s="16">
        <f>AH25+(AH25*'Ingreso Datos '!$D$17)</f>
        <v>42500</v>
      </c>
      <c r="AL25" s="86">
        <f t="shared" si="15"/>
        <v>59499.999999999993</v>
      </c>
      <c r="AM25">
        <f t="shared" si="16"/>
        <v>1.4</v>
      </c>
      <c r="AN25" s="16">
        <f>AK25+(AK25*'Ingreso Datos '!$D$17)</f>
        <v>42500</v>
      </c>
      <c r="AO25" s="86">
        <f t="shared" si="17"/>
        <v>59499.999999999993</v>
      </c>
      <c r="AP25">
        <f t="shared" si="18"/>
        <v>1.4</v>
      </c>
      <c r="AQ25" s="16">
        <f>AN25+(AN25*'Ingreso Datos '!$D$17)</f>
        <v>42500</v>
      </c>
      <c r="AR25" s="86">
        <f t="shared" si="19"/>
        <v>59499.999999999993</v>
      </c>
      <c r="AS25">
        <f t="shared" si="20"/>
        <v>1.4</v>
      </c>
      <c r="AT25" s="16">
        <f>AQ25+(AQ25*'Ingreso Datos '!$D$17)</f>
        <v>42500</v>
      </c>
      <c r="AU25" s="86">
        <f t="shared" si="21"/>
        <v>59499.999999999993</v>
      </c>
      <c r="AV25">
        <f t="shared" si="22"/>
        <v>1.4</v>
      </c>
      <c r="AW25" s="16">
        <f>AT25+(AT25*'Ingreso Datos '!$D$17)</f>
        <v>42500</v>
      </c>
      <c r="AX25" s="86">
        <f t="shared" si="23"/>
        <v>59499.999999999993</v>
      </c>
      <c r="AY25">
        <f t="shared" si="24"/>
        <v>1.4</v>
      </c>
      <c r="AZ25" s="16">
        <f>AW25+(AW25*'Ingreso Datos '!$D$17)</f>
        <v>42500</v>
      </c>
      <c r="BA25" s="86">
        <f t="shared" si="25"/>
        <v>59499.999999999993</v>
      </c>
      <c r="BB25">
        <f t="shared" si="26"/>
        <v>1.4</v>
      </c>
      <c r="BC25" s="16">
        <f>AZ25+(AZ25*'Ingreso Datos '!$D$17)</f>
        <v>42500</v>
      </c>
      <c r="BD25" s="86">
        <f t="shared" si="27"/>
        <v>59499.999999999993</v>
      </c>
      <c r="BE25">
        <f t="shared" si="28"/>
        <v>1.4</v>
      </c>
      <c r="BF25" s="16">
        <f>BC25+(BC25*'Ingreso Datos '!$D$17)</f>
        <v>42500</v>
      </c>
      <c r="BG25" s="86">
        <f t="shared" si="29"/>
        <v>59499.999999999993</v>
      </c>
      <c r="BH25">
        <f t="shared" si="30"/>
        <v>1.4</v>
      </c>
      <c r="BI25" s="16">
        <f>BF25+(BF25*'Ingreso Datos '!$D$17)</f>
        <v>42500</v>
      </c>
      <c r="BJ25" s="86">
        <f t="shared" si="31"/>
        <v>59499.999999999993</v>
      </c>
      <c r="BK25">
        <f t="shared" si="32"/>
        <v>1.4</v>
      </c>
      <c r="BL25" s="16">
        <f>BI25+(BI25*'Ingreso Datos '!$D$17)</f>
        <v>42500</v>
      </c>
      <c r="BM25" s="86">
        <f t="shared" si="33"/>
        <v>59499.999999999993</v>
      </c>
      <c r="BN25">
        <f t="shared" si="34"/>
        <v>1.4</v>
      </c>
      <c r="BO25" s="16">
        <f>BL25+(BL25*'Ingreso Datos '!$D$17)</f>
        <v>42500</v>
      </c>
      <c r="BP25" s="86">
        <f t="shared" si="35"/>
        <v>59499.999999999993</v>
      </c>
      <c r="BQ25">
        <f t="shared" si="36"/>
        <v>1.4</v>
      </c>
      <c r="BR25" s="16">
        <f>BO25+(BO25*'Ingreso Datos '!$D$17)</f>
        <v>42500</v>
      </c>
      <c r="BS25" s="86">
        <f t="shared" si="37"/>
        <v>59499.999999999993</v>
      </c>
      <c r="BT25">
        <f t="shared" si="38"/>
        <v>1.4</v>
      </c>
      <c r="BU25" s="16">
        <f>BR25+(BR25*'Ingreso Datos '!$D$17)</f>
        <v>42500</v>
      </c>
      <c r="BV25" s="86">
        <f t="shared" si="39"/>
        <v>59499.999999999993</v>
      </c>
      <c r="BW25">
        <f t="shared" si="40"/>
        <v>1.4</v>
      </c>
      <c r="BX25" s="16">
        <f>BU25+(BU25*'Ingreso Datos '!$D$17)</f>
        <v>42500</v>
      </c>
      <c r="BY25" s="86">
        <f t="shared" si="41"/>
        <v>59499.999999999993</v>
      </c>
    </row>
    <row r="26" spans="2:77" hidden="1" outlineLevel="1" x14ac:dyDescent="0.25">
      <c r="B26" s="12" t="s">
        <v>15</v>
      </c>
      <c r="C26" s="10">
        <f>'Ingreso Datos '!L42</f>
        <v>0</v>
      </c>
      <c r="D26" s="16">
        <f>'Ingreso Datos '!$D$11</f>
        <v>42500</v>
      </c>
      <c r="E26" s="48">
        <f t="shared" si="0"/>
        <v>0</v>
      </c>
      <c r="F26" s="10">
        <f>'Ingreso Datos '!M42</f>
        <v>0</v>
      </c>
      <c r="G26" s="16">
        <f>D26+(D26*'Ingreso Datos '!$D$17)</f>
        <v>42500</v>
      </c>
      <c r="H26" s="86">
        <f t="shared" si="1"/>
        <v>0</v>
      </c>
      <c r="I26" s="88">
        <f>'Ingreso Datos '!N42</f>
        <v>0.35</v>
      </c>
      <c r="J26" s="16">
        <f>G26+(G26*'Ingreso Datos '!$D$17)</f>
        <v>42500</v>
      </c>
      <c r="K26" s="86">
        <f t="shared" si="2"/>
        <v>14874.999999999998</v>
      </c>
      <c r="L26" s="90">
        <f>'Ingreso Datos '!O42</f>
        <v>0.56000000000000005</v>
      </c>
      <c r="M26" s="16">
        <f>J26+(J26*'Ingreso Datos '!$D$17)</f>
        <v>42500</v>
      </c>
      <c r="N26" s="86">
        <f t="shared" si="3"/>
        <v>23800.000000000004</v>
      </c>
      <c r="O26" s="90">
        <f>'Ingreso Datos '!P42</f>
        <v>0.91</v>
      </c>
      <c r="P26" s="16">
        <f>M26+(M26*'Ingreso Datos '!$D$17)</f>
        <v>42500</v>
      </c>
      <c r="Q26" s="86">
        <f t="shared" si="4"/>
        <v>38675</v>
      </c>
      <c r="R26">
        <f>'Ingreso Datos '!Q42</f>
        <v>1.1200000000000001</v>
      </c>
      <c r="S26" s="16">
        <f>P26+(P26*'Ingreso Datos '!$D$17)</f>
        <v>42500</v>
      </c>
      <c r="T26" s="86">
        <f t="shared" si="5"/>
        <v>47600.000000000007</v>
      </c>
      <c r="U26" s="93">
        <f>'Ingreso Datos '!R42</f>
        <v>1.4</v>
      </c>
      <c r="V26" s="16">
        <f>S26+(S26*'Ingreso Datos '!$D$17)</f>
        <v>42500</v>
      </c>
      <c r="W26" s="86">
        <f t="shared" si="6"/>
        <v>59499.999999999993</v>
      </c>
      <c r="X26" s="93">
        <f>'Ingreso Datos '!S42</f>
        <v>1.4</v>
      </c>
      <c r="Y26" s="16">
        <f>V26+(V26*'Ingreso Datos '!$D$17)</f>
        <v>42500</v>
      </c>
      <c r="Z26" s="86">
        <f t="shared" si="7"/>
        <v>59499.999999999993</v>
      </c>
      <c r="AA26">
        <f t="shared" si="8"/>
        <v>1.4</v>
      </c>
      <c r="AB26" s="16">
        <f>Y26+(Y26*'Ingreso Datos '!$D$17)</f>
        <v>42500</v>
      </c>
      <c r="AC26" s="86">
        <f t="shared" si="9"/>
        <v>59499.999999999993</v>
      </c>
      <c r="AD26">
        <f t="shared" si="10"/>
        <v>1.4</v>
      </c>
      <c r="AE26" s="16">
        <f>AB26+(AB26*'Ingreso Datos '!$D$17)</f>
        <v>42500</v>
      </c>
      <c r="AF26" s="86">
        <f t="shared" si="11"/>
        <v>59499.999999999993</v>
      </c>
      <c r="AG26">
        <f t="shared" si="12"/>
        <v>1.4</v>
      </c>
      <c r="AH26" s="16">
        <f>AE26+(AE26*'Ingreso Datos '!$D$17)</f>
        <v>42500</v>
      </c>
      <c r="AI26" s="86">
        <f t="shared" si="13"/>
        <v>59499.999999999993</v>
      </c>
      <c r="AJ26">
        <f t="shared" si="14"/>
        <v>1.4</v>
      </c>
      <c r="AK26" s="16">
        <f>AH26+(AH26*'Ingreso Datos '!$D$17)</f>
        <v>42500</v>
      </c>
      <c r="AL26" s="86">
        <f t="shared" si="15"/>
        <v>59499.999999999993</v>
      </c>
      <c r="AM26">
        <f t="shared" si="16"/>
        <v>1.4</v>
      </c>
      <c r="AN26" s="16">
        <f>AK26+(AK26*'Ingreso Datos '!$D$17)</f>
        <v>42500</v>
      </c>
      <c r="AO26" s="86">
        <f t="shared" si="17"/>
        <v>59499.999999999993</v>
      </c>
      <c r="AP26">
        <f t="shared" si="18"/>
        <v>1.4</v>
      </c>
      <c r="AQ26" s="16">
        <f>AN26+(AN26*'Ingreso Datos '!$D$17)</f>
        <v>42500</v>
      </c>
      <c r="AR26" s="86">
        <f t="shared" si="19"/>
        <v>59499.999999999993</v>
      </c>
      <c r="AS26">
        <f t="shared" si="20"/>
        <v>1.4</v>
      </c>
      <c r="AT26" s="16">
        <f>AQ26+(AQ26*'Ingreso Datos '!$D$17)</f>
        <v>42500</v>
      </c>
      <c r="AU26" s="86">
        <f t="shared" si="21"/>
        <v>59499.999999999993</v>
      </c>
      <c r="AV26">
        <f t="shared" si="22"/>
        <v>1.4</v>
      </c>
      <c r="AW26" s="16">
        <f>AT26+(AT26*'Ingreso Datos '!$D$17)</f>
        <v>42500</v>
      </c>
      <c r="AX26" s="86">
        <f t="shared" si="23"/>
        <v>59499.999999999993</v>
      </c>
      <c r="AY26">
        <f t="shared" si="24"/>
        <v>1.4</v>
      </c>
      <c r="AZ26" s="16">
        <f>AW26+(AW26*'Ingreso Datos '!$D$17)</f>
        <v>42500</v>
      </c>
      <c r="BA26" s="86">
        <f t="shared" si="25"/>
        <v>59499.999999999993</v>
      </c>
      <c r="BB26">
        <f t="shared" si="26"/>
        <v>1.4</v>
      </c>
      <c r="BC26" s="16">
        <f>AZ26+(AZ26*'Ingreso Datos '!$D$17)</f>
        <v>42500</v>
      </c>
      <c r="BD26" s="86">
        <f t="shared" si="27"/>
        <v>59499.999999999993</v>
      </c>
      <c r="BE26">
        <f t="shared" si="28"/>
        <v>1.4</v>
      </c>
      <c r="BF26" s="16">
        <f>BC26+(BC26*'Ingreso Datos '!$D$17)</f>
        <v>42500</v>
      </c>
      <c r="BG26" s="86">
        <f t="shared" si="29"/>
        <v>59499.999999999993</v>
      </c>
      <c r="BH26">
        <f t="shared" si="30"/>
        <v>1.4</v>
      </c>
      <c r="BI26" s="16">
        <f>BF26+(BF26*'Ingreso Datos '!$D$17)</f>
        <v>42500</v>
      </c>
      <c r="BJ26" s="86">
        <f t="shared" si="31"/>
        <v>59499.999999999993</v>
      </c>
      <c r="BK26">
        <f t="shared" si="32"/>
        <v>1.4</v>
      </c>
      <c r="BL26" s="16">
        <f>BI26+(BI26*'Ingreso Datos '!$D$17)</f>
        <v>42500</v>
      </c>
      <c r="BM26" s="86">
        <f t="shared" si="33"/>
        <v>59499.999999999993</v>
      </c>
      <c r="BN26">
        <f t="shared" si="34"/>
        <v>1.4</v>
      </c>
      <c r="BO26" s="16">
        <f>BL26+(BL26*'Ingreso Datos '!$D$17)</f>
        <v>42500</v>
      </c>
      <c r="BP26" s="86">
        <f t="shared" si="35"/>
        <v>59499.999999999993</v>
      </c>
      <c r="BQ26">
        <f t="shared" si="36"/>
        <v>1.4</v>
      </c>
      <c r="BR26" s="16">
        <f>BO26+(BO26*'Ingreso Datos '!$D$17)</f>
        <v>42500</v>
      </c>
      <c r="BS26" s="86">
        <f t="shared" si="37"/>
        <v>59499.999999999993</v>
      </c>
      <c r="BT26">
        <f t="shared" si="38"/>
        <v>1.4</v>
      </c>
      <c r="BU26" s="16">
        <f>BR26+(BR26*'Ingreso Datos '!$D$17)</f>
        <v>42500</v>
      </c>
      <c r="BV26" s="86">
        <f t="shared" si="39"/>
        <v>59499.999999999993</v>
      </c>
      <c r="BW26">
        <f t="shared" si="40"/>
        <v>1.4</v>
      </c>
      <c r="BX26" s="16">
        <f>BU26+(BU26*'Ingreso Datos '!$D$17)</f>
        <v>42500</v>
      </c>
      <c r="BY26" s="86">
        <f t="shared" si="41"/>
        <v>59499.999999999993</v>
      </c>
    </row>
    <row r="27" spans="2:77" s="2" customFormat="1" collapsed="1" x14ac:dyDescent="0.25">
      <c r="B27" s="130" t="s">
        <v>64</v>
      </c>
      <c r="C27" s="19">
        <f>SUM(C9:C26)</f>
        <v>116</v>
      </c>
      <c r="D27" s="20"/>
      <c r="E27" s="46">
        <f>SUM(E9:E26)</f>
        <v>4930000</v>
      </c>
      <c r="F27" s="19">
        <f>SUM(F9:F26)</f>
        <v>55</v>
      </c>
      <c r="G27" s="21"/>
      <c r="H27" s="87">
        <f>SUM(H9:H26)</f>
        <v>2337500</v>
      </c>
      <c r="I27" s="89">
        <f>SUM(I9:I26)</f>
        <v>50.215865393496451</v>
      </c>
      <c r="J27" s="97"/>
      <c r="K27" s="87">
        <f>SUM(K9:K26)</f>
        <v>2134174.279223599</v>
      </c>
      <c r="L27" s="89">
        <f>SUM(L9:L26)</f>
        <v>45.946977395236111</v>
      </c>
      <c r="M27" s="21"/>
      <c r="N27" s="87">
        <f>SUM(N9:N26)</f>
        <v>1952746.5392975346</v>
      </c>
      <c r="O27" s="92">
        <f>SUM(O9:O26)</f>
        <v>55.280785189014438</v>
      </c>
      <c r="P27" s="21"/>
      <c r="Q27" s="87">
        <f>SUM(Q9:Q26)</f>
        <v>2349433.3705331138</v>
      </c>
      <c r="R27" s="92">
        <f>SUM(R9:R26)</f>
        <v>65.47390028939482</v>
      </c>
      <c r="T27" s="87">
        <f>SUM(T9:T26)</f>
        <v>2782640.7622992797</v>
      </c>
      <c r="U27" s="92">
        <f>SUM(U9:U26)</f>
        <v>68.898122336537668</v>
      </c>
      <c r="W27" s="87">
        <f>SUM(W9:W26)</f>
        <v>2928170.1993028503</v>
      </c>
      <c r="X27" s="92">
        <f>SUM(X9:X26)</f>
        <v>70.898122336537668</v>
      </c>
      <c r="Z27" s="87">
        <f>SUM(Z9:Z26)</f>
        <v>3013170.1993028503</v>
      </c>
      <c r="AA27" s="94">
        <f>SUM(AA9:AA26)</f>
        <v>68.898122336537668</v>
      </c>
      <c r="AC27" s="87">
        <f>SUM(AC9:AC26)</f>
        <v>2928170.1993028503</v>
      </c>
      <c r="AD27" s="94">
        <f>SUM(AD9:AD26)</f>
        <v>70.898122336537668</v>
      </c>
      <c r="AF27" s="87">
        <f>SUM(AF9:AF26)</f>
        <v>3013170.1993028503</v>
      </c>
      <c r="AG27" s="94">
        <f>SUM(AG9:AG26)</f>
        <v>68.898122336537668</v>
      </c>
      <c r="AI27" s="87">
        <f>SUM(AI9:AI26)</f>
        <v>2928170.1993028503</v>
      </c>
      <c r="AJ27" s="94">
        <f>SUM(AJ9:AJ26)</f>
        <v>70.898122336537668</v>
      </c>
      <c r="AL27" s="87">
        <f>SUM(AL9:AL26)</f>
        <v>3013170.1993028503</v>
      </c>
      <c r="AM27" s="94">
        <f>SUM(AM9:AM26)</f>
        <v>68.898122336537668</v>
      </c>
      <c r="AO27" s="87">
        <f>SUM(AO9:AO26)</f>
        <v>2928170.1993028503</v>
      </c>
      <c r="AP27" s="94">
        <f>SUM(AP9:AP26)</f>
        <v>70.898122336537668</v>
      </c>
      <c r="AR27" s="87">
        <f>SUM(AR9:AR26)</f>
        <v>3013170.1993028503</v>
      </c>
      <c r="AS27" s="94">
        <f>SUM(AS9:AS26)</f>
        <v>68.898122336537668</v>
      </c>
      <c r="AU27" s="87">
        <f>SUM(AU9:AU26)</f>
        <v>2928170.1993028503</v>
      </c>
      <c r="AV27" s="94">
        <f>SUM(AV9:AV26)</f>
        <v>70.898122336537668</v>
      </c>
      <c r="AX27" s="87">
        <f>SUM(AX9:AX26)</f>
        <v>3013170.1993028503</v>
      </c>
      <c r="AY27" s="94">
        <f>SUM(AY9:AY26)</f>
        <v>68.898122336537668</v>
      </c>
      <c r="BA27" s="87">
        <f>SUM(BA9:BA26)</f>
        <v>2928170.1993028503</v>
      </c>
      <c r="BB27" s="94">
        <f>SUM(BB9:BB26)</f>
        <v>70.898122336537668</v>
      </c>
      <c r="BD27" s="87">
        <f>SUM(BD9:BD26)</f>
        <v>3013170.1993028503</v>
      </c>
      <c r="BE27" s="94">
        <f>SUM(BE9:BE26)</f>
        <v>68.898122336537668</v>
      </c>
      <c r="BG27" s="87">
        <f>SUM(BG9:BG26)</f>
        <v>2928170.1993028503</v>
      </c>
      <c r="BH27" s="94">
        <f>SUM(BH9:BH26)</f>
        <v>70.898122336537668</v>
      </c>
      <c r="BJ27" s="87">
        <f>SUM(BJ9:BJ26)</f>
        <v>3013170.1993028503</v>
      </c>
      <c r="BK27" s="94">
        <f>SUM(BK9:BK26)</f>
        <v>68.898122336537668</v>
      </c>
      <c r="BM27" s="87">
        <f>SUM(BM9:BM26)</f>
        <v>2928170.1993028503</v>
      </c>
      <c r="BN27" s="94">
        <f>SUM(BN9:BN26)</f>
        <v>70.898122336537668</v>
      </c>
      <c r="BP27" s="87">
        <f>SUM(BP9:BP26)</f>
        <v>3013170.1993028503</v>
      </c>
      <c r="BQ27" s="94">
        <f>SUM(BQ9:BQ26)</f>
        <v>68.898122336537668</v>
      </c>
      <c r="BS27" s="87">
        <f>SUM(BS9:BS26)</f>
        <v>2928170.1993028503</v>
      </c>
      <c r="BT27" s="94">
        <f>SUM(BT9:BT26)</f>
        <v>70.898122336537668</v>
      </c>
      <c r="BV27" s="87">
        <f>SUM(BV9:BV26)</f>
        <v>3013170.1993028503</v>
      </c>
      <c r="BW27" s="94">
        <f>SUM(BW9:BW26)</f>
        <v>68.898122336537668</v>
      </c>
      <c r="BY27" s="87">
        <f>SUM(BY9:BY26)</f>
        <v>2928170.1993028503</v>
      </c>
    </row>
    <row r="28" spans="2:77" ht="15" customHeight="1" x14ac:dyDescent="0.25">
      <c r="B28" s="29" t="s">
        <v>86</v>
      </c>
      <c r="C28" s="7" t="s">
        <v>58</v>
      </c>
      <c r="D28" s="7" t="s">
        <v>59</v>
      </c>
      <c r="E28" s="153" t="s">
        <v>29</v>
      </c>
      <c r="F28" s="7" t="s">
        <v>58</v>
      </c>
      <c r="G28" s="7" t="s">
        <v>59</v>
      </c>
      <c r="H28" s="153" t="s">
        <v>29</v>
      </c>
      <c r="I28" s="7" t="s">
        <v>58</v>
      </c>
      <c r="J28" s="7" t="s">
        <v>59</v>
      </c>
      <c r="K28" s="153" t="s">
        <v>29</v>
      </c>
      <c r="L28" s="7" t="s">
        <v>58</v>
      </c>
      <c r="M28" s="7" t="s">
        <v>59</v>
      </c>
      <c r="N28" s="153" t="s">
        <v>29</v>
      </c>
      <c r="O28" s="7" t="s">
        <v>58</v>
      </c>
      <c r="P28" s="7" t="s">
        <v>59</v>
      </c>
      <c r="Q28" s="153" t="s">
        <v>29</v>
      </c>
      <c r="R28" s="7" t="s">
        <v>58</v>
      </c>
      <c r="S28" s="7" t="s">
        <v>59</v>
      </c>
      <c r="T28" s="153" t="s">
        <v>29</v>
      </c>
      <c r="U28" s="7" t="s">
        <v>58</v>
      </c>
      <c r="V28" s="7" t="s">
        <v>59</v>
      </c>
      <c r="W28" s="153" t="s">
        <v>29</v>
      </c>
      <c r="X28" s="7" t="s">
        <v>58</v>
      </c>
      <c r="Y28" s="7" t="s">
        <v>59</v>
      </c>
      <c r="Z28" s="153" t="s">
        <v>29</v>
      </c>
      <c r="AA28" s="7" t="s">
        <v>58</v>
      </c>
      <c r="AB28" s="7" t="s">
        <v>59</v>
      </c>
      <c r="AC28" s="153" t="s">
        <v>29</v>
      </c>
      <c r="AD28" s="7" t="s">
        <v>58</v>
      </c>
      <c r="AE28" s="7" t="s">
        <v>59</v>
      </c>
      <c r="AF28" s="153" t="s">
        <v>29</v>
      </c>
      <c r="AG28" s="7" t="s">
        <v>58</v>
      </c>
      <c r="AH28" s="7" t="s">
        <v>59</v>
      </c>
      <c r="AI28" s="153" t="s">
        <v>29</v>
      </c>
      <c r="AJ28" s="7" t="s">
        <v>58</v>
      </c>
      <c r="AK28" s="7" t="s">
        <v>59</v>
      </c>
      <c r="AL28" s="153" t="s">
        <v>29</v>
      </c>
      <c r="AM28" s="7" t="s">
        <v>58</v>
      </c>
      <c r="AN28" s="7" t="s">
        <v>59</v>
      </c>
      <c r="AO28" s="153" t="s">
        <v>29</v>
      </c>
      <c r="AP28" s="7" t="s">
        <v>58</v>
      </c>
      <c r="AQ28" s="7" t="s">
        <v>59</v>
      </c>
      <c r="AR28" s="153" t="s">
        <v>29</v>
      </c>
      <c r="AS28" s="7" t="s">
        <v>58</v>
      </c>
      <c r="AT28" s="7" t="s">
        <v>59</v>
      </c>
      <c r="AU28" s="153" t="s">
        <v>29</v>
      </c>
      <c r="AV28" s="7" t="s">
        <v>58</v>
      </c>
      <c r="AW28" s="7" t="s">
        <v>59</v>
      </c>
      <c r="AX28" s="153" t="s">
        <v>29</v>
      </c>
      <c r="AY28" s="7" t="s">
        <v>58</v>
      </c>
      <c r="AZ28" s="7" t="s">
        <v>59</v>
      </c>
      <c r="BA28" s="153" t="s">
        <v>29</v>
      </c>
      <c r="BB28" s="7" t="s">
        <v>58</v>
      </c>
      <c r="BC28" s="7" t="s">
        <v>59</v>
      </c>
      <c r="BD28" s="153" t="s">
        <v>29</v>
      </c>
      <c r="BE28" s="7" t="s">
        <v>58</v>
      </c>
      <c r="BF28" s="7" t="s">
        <v>59</v>
      </c>
      <c r="BG28" s="153" t="s">
        <v>29</v>
      </c>
      <c r="BH28" s="7" t="s">
        <v>58</v>
      </c>
      <c r="BI28" s="7" t="s">
        <v>59</v>
      </c>
      <c r="BJ28" s="153" t="s">
        <v>29</v>
      </c>
      <c r="BK28" s="7" t="s">
        <v>58</v>
      </c>
      <c r="BL28" s="7" t="s">
        <v>59</v>
      </c>
      <c r="BM28" s="153" t="s">
        <v>29</v>
      </c>
      <c r="BN28" s="7" t="s">
        <v>58</v>
      </c>
      <c r="BO28" s="7" t="s">
        <v>59</v>
      </c>
      <c r="BP28" s="153" t="s">
        <v>29</v>
      </c>
      <c r="BQ28" s="7" t="s">
        <v>58</v>
      </c>
      <c r="BR28" s="7" t="s">
        <v>59</v>
      </c>
      <c r="BS28" s="153" t="s">
        <v>29</v>
      </c>
      <c r="BT28" s="7" t="s">
        <v>58</v>
      </c>
      <c r="BU28" s="7" t="s">
        <v>59</v>
      </c>
      <c r="BV28" s="153" t="s">
        <v>29</v>
      </c>
      <c r="BW28" s="7" t="s">
        <v>58</v>
      </c>
      <c r="BX28" s="7" t="s">
        <v>59</v>
      </c>
      <c r="BY28" s="153" t="s">
        <v>29</v>
      </c>
    </row>
    <row r="29" spans="2:77" hidden="1" outlineLevel="1" x14ac:dyDescent="0.25">
      <c r="B29" s="10" t="s">
        <v>48</v>
      </c>
      <c r="C29" s="10">
        <v>20</v>
      </c>
      <c r="D29" s="16">
        <f>'Ingreso Datos '!H9</f>
        <v>21000</v>
      </c>
      <c r="E29" s="48">
        <f>C29*D29</f>
        <v>420000</v>
      </c>
      <c r="F29" s="14">
        <v>10</v>
      </c>
      <c r="G29" s="16">
        <f>D29+(D29*'Ingreso Datos '!$D$17)</f>
        <v>21000</v>
      </c>
      <c r="H29" s="48">
        <f>F29*G29</f>
        <v>210000</v>
      </c>
      <c r="I29" s="10">
        <v>0</v>
      </c>
      <c r="J29" s="16">
        <f>G29+(G29*'Ingreso Datos '!$D$17)</f>
        <v>21000</v>
      </c>
      <c r="K29" s="48">
        <f>I29*J29</f>
        <v>0</v>
      </c>
      <c r="L29" s="14">
        <v>10</v>
      </c>
      <c r="M29" s="16">
        <f>J29+(J29*'Ingreso Datos '!$D$17)</f>
        <v>21000</v>
      </c>
      <c r="N29" s="48">
        <f>L29*M29</f>
        <v>210000</v>
      </c>
      <c r="O29" s="11">
        <v>0</v>
      </c>
      <c r="P29" s="16">
        <f>M29+(M29*'Ingreso Datos '!$D$17)</f>
        <v>21000</v>
      </c>
      <c r="Q29" s="48">
        <f>O29*P29</f>
        <v>0</v>
      </c>
      <c r="R29">
        <v>10</v>
      </c>
      <c r="S29" s="16">
        <f>P29+(P29*'Ingreso Datos '!$D$17)</f>
        <v>21000</v>
      </c>
      <c r="T29" s="48">
        <f>R29*S29</f>
        <v>210000</v>
      </c>
      <c r="U29">
        <v>0</v>
      </c>
      <c r="V29" s="16">
        <f>S29+(S29*'Ingreso Datos '!$D$17)</f>
        <v>21000</v>
      </c>
      <c r="W29" s="48">
        <f>U29*V29</f>
        <v>0</v>
      </c>
      <c r="X29">
        <v>10</v>
      </c>
      <c r="Y29" s="16">
        <f>V29+(V29*'Ingreso Datos '!$D$17)</f>
        <v>21000</v>
      </c>
      <c r="Z29" s="48">
        <f>X29*Y29</f>
        <v>210000</v>
      </c>
      <c r="AA29">
        <v>0</v>
      </c>
      <c r="AB29" s="16">
        <f>Y29+(Y29*'Ingreso Datos '!$D$17)</f>
        <v>21000</v>
      </c>
      <c r="AC29" s="48">
        <f>AA29*AB29</f>
        <v>0</v>
      </c>
      <c r="AD29">
        <v>10</v>
      </c>
      <c r="AE29" s="16">
        <f>AB29+(AB29*'Ingreso Datos '!$D$17)</f>
        <v>21000</v>
      </c>
      <c r="AF29" s="48">
        <f>AD29*AE29</f>
        <v>210000</v>
      </c>
      <c r="AG29">
        <v>0</v>
      </c>
      <c r="AH29" s="16">
        <f>AE29+(AE29*'Ingreso Datos '!$D$17)</f>
        <v>21000</v>
      </c>
      <c r="AI29" s="48">
        <f>AG29*AH29</f>
        <v>0</v>
      </c>
      <c r="AJ29">
        <v>10</v>
      </c>
      <c r="AK29" s="16">
        <f>AH29+(AH29*'Ingreso Datos '!$D$17)</f>
        <v>21000</v>
      </c>
      <c r="AL29" s="48">
        <f>AJ29*AK29</f>
        <v>210000</v>
      </c>
      <c r="AM29" s="95">
        <v>0</v>
      </c>
      <c r="AN29" s="16">
        <f>AK29+(AK29*'Ingreso Datos '!$D$17)</f>
        <v>21000</v>
      </c>
      <c r="AO29" s="48">
        <f>AM29*AN29</f>
        <v>0</v>
      </c>
      <c r="AP29">
        <v>10</v>
      </c>
      <c r="AQ29" s="16">
        <f>AN29+(AN29*'Ingreso Datos '!$D$17)</f>
        <v>21000</v>
      </c>
      <c r="AR29" s="48">
        <f>AP29*AQ29</f>
        <v>210000</v>
      </c>
      <c r="AS29">
        <v>0</v>
      </c>
      <c r="AT29" s="16">
        <f>AQ29+(AQ29*'Ingreso Datos '!$D$17)</f>
        <v>21000</v>
      </c>
      <c r="AU29" s="48">
        <f>AS29*AT29</f>
        <v>0</v>
      </c>
      <c r="AV29">
        <v>10</v>
      </c>
      <c r="AW29" s="16">
        <f>AT29+(AT29*'Ingreso Datos '!$D$17)</f>
        <v>21000</v>
      </c>
      <c r="AX29" s="48">
        <f>AV29*AW29</f>
        <v>210000</v>
      </c>
      <c r="AY29">
        <v>0</v>
      </c>
      <c r="AZ29" s="16">
        <f>AW29+(AW29*'Ingreso Datos '!$D$17)</f>
        <v>21000</v>
      </c>
      <c r="BA29" s="48">
        <f>AY29*AZ29</f>
        <v>0</v>
      </c>
      <c r="BB29">
        <v>10</v>
      </c>
      <c r="BC29" s="16">
        <f>AZ29+(AZ29*'Ingreso Datos '!$D$17)</f>
        <v>21000</v>
      </c>
      <c r="BD29" s="48">
        <f>BB29*BC29</f>
        <v>210000</v>
      </c>
      <c r="BE29">
        <v>0</v>
      </c>
      <c r="BF29" s="16">
        <f>BC29+(BC29*'Ingreso Datos '!$D$17)</f>
        <v>21000</v>
      </c>
      <c r="BG29" s="48">
        <f>BE29*BF29</f>
        <v>0</v>
      </c>
      <c r="BH29">
        <v>10</v>
      </c>
      <c r="BI29" s="16">
        <f>BF29+(BF29*'Ingreso Datos '!$D$17)</f>
        <v>21000</v>
      </c>
      <c r="BJ29" s="48">
        <f>BH29*BI29</f>
        <v>210000</v>
      </c>
      <c r="BK29">
        <f>BE29</f>
        <v>0</v>
      </c>
      <c r="BL29" s="16">
        <f>BI29+(BI29*'Ingreso Datos '!$D$17)</f>
        <v>21000</v>
      </c>
      <c r="BM29" s="48">
        <f>BK29*BL29</f>
        <v>0</v>
      </c>
      <c r="BN29">
        <f>BH29</f>
        <v>10</v>
      </c>
      <c r="BO29" s="16">
        <f>BL29+(BL29*'Ingreso Datos '!$D$17)</f>
        <v>21000</v>
      </c>
      <c r="BP29" s="48">
        <f>BN29*BO29</f>
        <v>210000</v>
      </c>
      <c r="BQ29">
        <f>BK29</f>
        <v>0</v>
      </c>
      <c r="BR29" s="16">
        <f>BO29+(BO29*'Ingreso Datos '!$D$17)</f>
        <v>21000</v>
      </c>
      <c r="BS29" s="48">
        <f>BQ29*BR29</f>
        <v>0</v>
      </c>
      <c r="BT29">
        <f>BN29</f>
        <v>10</v>
      </c>
      <c r="BU29" s="16">
        <f>BR29+(BR29*'Ingreso Datos '!$D$17)</f>
        <v>21000</v>
      </c>
      <c r="BV29" s="48">
        <f>BT29*BU29</f>
        <v>210000</v>
      </c>
      <c r="BW29">
        <f>BQ29</f>
        <v>0</v>
      </c>
      <c r="BX29" s="16">
        <f>BU29+(BU29*'Ingreso Datos '!$D$17)</f>
        <v>21000</v>
      </c>
      <c r="BY29" s="48">
        <f>BW29*BX29</f>
        <v>0</v>
      </c>
    </row>
    <row r="30" spans="2:77" hidden="1" outlineLevel="1" x14ac:dyDescent="0.25">
      <c r="B30" s="12" t="s">
        <v>49</v>
      </c>
      <c r="C30" s="12">
        <v>0</v>
      </c>
      <c r="D30" s="16">
        <f>'Ingreso Datos '!H10</f>
        <v>20000</v>
      </c>
      <c r="E30" s="48">
        <f t="shared" ref="E30:E46" si="42">C30*D30</f>
        <v>0</v>
      </c>
      <c r="F30" s="15">
        <v>0</v>
      </c>
      <c r="G30" s="16">
        <f>D30+(D30*'Ingreso Datos '!$D$17)</f>
        <v>20000</v>
      </c>
      <c r="H30" s="48">
        <f t="shared" ref="H30:H46" si="43">F30*G30</f>
        <v>0</v>
      </c>
      <c r="I30" s="12">
        <v>0</v>
      </c>
      <c r="J30" s="16">
        <f>G30+(G30*'Ingreso Datos '!$D$17)</f>
        <v>20000</v>
      </c>
      <c r="K30" s="48">
        <f t="shared" ref="K30:K46" si="44">I30*J30</f>
        <v>0</v>
      </c>
      <c r="L30" s="15">
        <v>0</v>
      </c>
      <c r="M30" s="16">
        <f>J30+(J30*'Ingreso Datos '!$D$17)</f>
        <v>20000</v>
      </c>
      <c r="N30" s="48">
        <f t="shared" ref="N30:N46" si="45">L30*M30</f>
        <v>0</v>
      </c>
      <c r="O30" s="13">
        <v>0</v>
      </c>
      <c r="P30" s="16">
        <f>M30+(M30*'Ingreso Datos '!$D$17)</f>
        <v>20000</v>
      </c>
      <c r="Q30" s="48">
        <f t="shared" ref="Q30:Q46" si="46">O30*P30</f>
        <v>0</v>
      </c>
      <c r="R30">
        <v>0</v>
      </c>
      <c r="S30" s="16">
        <f>P30+(P30*'Ingreso Datos '!$D$17)</f>
        <v>20000</v>
      </c>
      <c r="T30" s="48">
        <f t="shared" ref="T30:T46" si="47">R30*S30</f>
        <v>0</v>
      </c>
      <c r="U30">
        <v>0</v>
      </c>
      <c r="V30" s="16">
        <f>S30+(S30*'Ingreso Datos '!$D$17)</f>
        <v>20000</v>
      </c>
      <c r="W30" s="48">
        <f t="shared" ref="W30:W46" si="48">U30*V30</f>
        <v>0</v>
      </c>
      <c r="X30">
        <v>0</v>
      </c>
      <c r="Y30" s="16">
        <f>V30+(V30*'Ingreso Datos '!$D$17)</f>
        <v>20000</v>
      </c>
      <c r="Z30" s="48">
        <f t="shared" ref="Z30:Z46" si="49">X30*Y30</f>
        <v>0</v>
      </c>
      <c r="AA30">
        <v>0</v>
      </c>
      <c r="AB30" s="16">
        <f>Y30+(Y30*'Ingreso Datos '!$D$17)</f>
        <v>20000</v>
      </c>
      <c r="AC30" s="48">
        <f t="shared" ref="AC30:AC46" si="50">AA30*AB30</f>
        <v>0</v>
      </c>
      <c r="AD30">
        <v>0</v>
      </c>
      <c r="AE30" s="16">
        <f>AB30+(AB30*'Ingreso Datos '!$D$17)</f>
        <v>20000</v>
      </c>
      <c r="AF30" s="48">
        <f t="shared" ref="AF30:AF46" si="51">AD30*AE30</f>
        <v>0</v>
      </c>
      <c r="AG30">
        <v>0</v>
      </c>
      <c r="AH30" s="16">
        <f>AE30+(AE30*'Ingreso Datos '!$D$17)</f>
        <v>20000</v>
      </c>
      <c r="AI30" s="48">
        <f t="shared" ref="AI30:AI46" si="52">AG30*AH30</f>
        <v>0</v>
      </c>
      <c r="AJ30">
        <v>0</v>
      </c>
      <c r="AK30" s="16">
        <f>AH30+(AH30*'Ingreso Datos '!$D$17)</f>
        <v>20000</v>
      </c>
      <c r="AL30" s="48">
        <f t="shared" ref="AL30:AL46" si="53">AJ30*AK30</f>
        <v>0</v>
      </c>
      <c r="AM30" s="96">
        <v>0</v>
      </c>
      <c r="AN30" s="16">
        <f>AK30+(AK30*'Ingreso Datos '!$D$17)</f>
        <v>20000</v>
      </c>
      <c r="AO30" s="48">
        <f t="shared" ref="AO30:AO46" si="54">AM30*AN30</f>
        <v>0</v>
      </c>
      <c r="AP30">
        <v>0</v>
      </c>
      <c r="AQ30" s="16">
        <f>AN30+(AN30*'Ingreso Datos '!$D$17)</f>
        <v>20000</v>
      </c>
      <c r="AR30" s="48">
        <f t="shared" ref="AR30:AR46" si="55">AP30*AQ30</f>
        <v>0</v>
      </c>
      <c r="AS30">
        <v>0</v>
      </c>
      <c r="AT30" s="16">
        <f>AQ30+(AQ30*'Ingreso Datos '!$D$17)</f>
        <v>20000</v>
      </c>
      <c r="AU30" s="48">
        <f t="shared" ref="AU30:AU46" si="56">AS30*AT30</f>
        <v>0</v>
      </c>
      <c r="AV30">
        <v>0</v>
      </c>
      <c r="AW30" s="16">
        <f>AT30+(AT30*'Ingreso Datos '!$D$17)</f>
        <v>20000</v>
      </c>
      <c r="AX30" s="48">
        <f t="shared" ref="AX30:AX46" si="57">AV30*AW30</f>
        <v>0</v>
      </c>
      <c r="AY30">
        <v>0</v>
      </c>
      <c r="AZ30" s="16">
        <f>AW30+(AW30*'Ingreso Datos '!$D$17)</f>
        <v>20000</v>
      </c>
      <c r="BA30" s="48">
        <f t="shared" ref="BA30:BA46" si="58">AY30*AZ30</f>
        <v>0</v>
      </c>
      <c r="BB30">
        <v>0</v>
      </c>
      <c r="BC30" s="16">
        <f>AZ30+(AZ30*'Ingreso Datos '!$D$17)</f>
        <v>20000</v>
      </c>
      <c r="BD30" s="48">
        <f t="shared" ref="BD30:BD46" si="59">BB30*BC30</f>
        <v>0</v>
      </c>
      <c r="BE30">
        <v>0</v>
      </c>
      <c r="BF30" s="16">
        <f>BC30+(BC30*'Ingreso Datos '!$D$17)</f>
        <v>20000</v>
      </c>
      <c r="BG30" s="48">
        <f t="shared" ref="BG30:BG46" si="60">BE30*BF30</f>
        <v>0</v>
      </c>
      <c r="BH30">
        <v>0</v>
      </c>
      <c r="BI30" s="16">
        <f>BF30+(BF30*'Ingreso Datos '!$D$17)</f>
        <v>20000</v>
      </c>
      <c r="BJ30" s="48">
        <f t="shared" ref="BJ30:BJ46" si="61">BH30*BI30</f>
        <v>0</v>
      </c>
      <c r="BK30">
        <f t="shared" ref="BK30:BK46" si="62">BE30</f>
        <v>0</v>
      </c>
      <c r="BL30" s="16">
        <f>BI30+(BI30*'Ingreso Datos '!$D$17)</f>
        <v>20000</v>
      </c>
      <c r="BM30" s="48">
        <f t="shared" ref="BM30:BM46" si="63">BK30*BL30</f>
        <v>0</v>
      </c>
      <c r="BN30">
        <f t="shared" ref="BN30:BN46" si="64">BH30</f>
        <v>0</v>
      </c>
      <c r="BO30" s="16">
        <f>BL30+(BL30*'Ingreso Datos '!$D$17)</f>
        <v>20000</v>
      </c>
      <c r="BP30" s="48">
        <f t="shared" ref="BP30:BP46" si="65">BN30*BO30</f>
        <v>0</v>
      </c>
      <c r="BQ30">
        <f t="shared" ref="BQ30:BQ46" si="66">BK30</f>
        <v>0</v>
      </c>
      <c r="BR30" s="16">
        <f>BO30+(BO30*'Ingreso Datos '!$D$17)</f>
        <v>20000</v>
      </c>
      <c r="BS30" s="48">
        <f t="shared" ref="BS30:BS46" si="67">BQ30*BR30</f>
        <v>0</v>
      </c>
      <c r="BT30">
        <f t="shared" ref="BT30:BT46" si="68">BN30</f>
        <v>0</v>
      </c>
      <c r="BU30" s="16">
        <f>BR30+(BR30*'Ingreso Datos '!$D$17)</f>
        <v>20000</v>
      </c>
      <c r="BV30" s="48">
        <f t="shared" ref="BV30:BV46" si="69">BT30*BU30</f>
        <v>0</v>
      </c>
      <c r="BW30">
        <f t="shared" ref="BW30:BW46" si="70">BQ30</f>
        <v>0</v>
      </c>
      <c r="BX30" s="16">
        <f>BU30+(BU30*'Ingreso Datos '!$D$17)</f>
        <v>20000</v>
      </c>
      <c r="BY30" s="48">
        <f t="shared" ref="BY30:BY46" si="71">BW30*BX30</f>
        <v>0</v>
      </c>
    </row>
    <row r="31" spans="2:77" hidden="1" outlineLevel="1" x14ac:dyDescent="0.25">
      <c r="B31" s="12" t="s">
        <v>50</v>
      </c>
      <c r="C31" s="12">
        <v>0</v>
      </c>
      <c r="D31" s="16">
        <f>'Ingreso Datos '!H11</f>
        <v>40000</v>
      </c>
      <c r="E31" s="48">
        <f t="shared" si="42"/>
        <v>0</v>
      </c>
      <c r="F31" s="15">
        <v>0</v>
      </c>
      <c r="G31" s="16">
        <f>D31+(D31*'Ingreso Datos '!$D$17)</f>
        <v>40000</v>
      </c>
      <c r="H31" s="48">
        <f t="shared" si="43"/>
        <v>0</v>
      </c>
      <c r="I31" s="12">
        <v>0</v>
      </c>
      <c r="J31" s="16">
        <f>G31+(G31*'Ingreso Datos '!$D$17)</f>
        <v>40000</v>
      </c>
      <c r="K31" s="48">
        <f t="shared" si="44"/>
        <v>0</v>
      </c>
      <c r="L31" s="15">
        <v>0</v>
      </c>
      <c r="M31" s="16">
        <f>J31+(J31*'Ingreso Datos '!$D$17)</f>
        <v>40000</v>
      </c>
      <c r="N31" s="48">
        <f t="shared" si="45"/>
        <v>0</v>
      </c>
      <c r="O31" s="13">
        <v>0</v>
      </c>
      <c r="P31" s="16">
        <f>M31+(M31*'Ingreso Datos '!$D$17)</f>
        <v>40000</v>
      </c>
      <c r="Q31" s="48">
        <f t="shared" si="46"/>
        <v>0</v>
      </c>
      <c r="R31">
        <v>0</v>
      </c>
      <c r="S31" s="16">
        <f>P31+(P31*'Ingreso Datos '!$D$17)</f>
        <v>40000</v>
      </c>
      <c r="T31" s="48">
        <f t="shared" si="47"/>
        <v>0</v>
      </c>
      <c r="U31">
        <v>0</v>
      </c>
      <c r="V31" s="16">
        <f>S31+(S31*'Ingreso Datos '!$D$17)</f>
        <v>40000</v>
      </c>
      <c r="W31" s="48">
        <f t="shared" si="48"/>
        <v>0</v>
      </c>
      <c r="X31">
        <v>0</v>
      </c>
      <c r="Y31" s="16">
        <f>V31+(V31*'Ingreso Datos '!$D$17)</f>
        <v>40000</v>
      </c>
      <c r="Z31" s="48">
        <f t="shared" si="49"/>
        <v>0</v>
      </c>
      <c r="AA31">
        <v>0</v>
      </c>
      <c r="AB31" s="16">
        <f>Y31+(Y31*'Ingreso Datos '!$D$17)</f>
        <v>40000</v>
      </c>
      <c r="AC31" s="48">
        <f t="shared" si="50"/>
        <v>0</v>
      </c>
      <c r="AD31">
        <v>0</v>
      </c>
      <c r="AE31" s="16">
        <f>AB31+(AB31*'Ingreso Datos '!$D$17)</f>
        <v>40000</v>
      </c>
      <c r="AF31" s="48">
        <f t="shared" si="51"/>
        <v>0</v>
      </c>
      <c r="AG31">
        <v>0</v>
      </c>
      <c r="AH31" s="16">
        <f>AE31+(AE31*'Ingreso Datos '!$D$17)</f>
        <v>40000</v>
      </c>
      <c r="AI31" s="48">
        <f t="shared" si="52"/>
        <v>0</v>
      </c>
      <c r="AJ31">
        <v>0</v>
      </c>
      <c r="AK31" s="16">
        <f>AH31+(AH31*'Ingreso Datos '!$D$17)</f>
        <v>40000</v>
      </c>
      <c r="AL31" s="48">
        <f t="shared" si="53"/>
        <v>0</v>
      </c>
      <c r="AM31" s="93">
        <v>0</v>
      </c>
      <c r="AN31" s="16">
        <f>AK31+(AK31*'Ingreso Datos '!$D$17)</f>
        <v>40000</v>
      </c>
      <c r="AO31" s="48">
        <f t="shared" si="54"/>
        <v>0</v>
      </c>
      <c r="AP31">
        <v>0</v>
      </c>
      <c r="AQ31" s="16">
        <f>AN31+(AN31*'Ingreso Datos '!$D$17)</f>
        <v>40000</v>
      </c>
      <c r="AR31" s="48">
        <f t="shared" si="55"/>
        <v>0</v>
      </c>
      <c r="AS31">
        <v>0</v>
      </c>
      <c r="AT31" s="16">
        <f>AQ31+(AQ31*'Ingreso Datos '!$D$17)</f>
        <v>40000</v>
      </c>
      <c r="AU31" s="48">
        <f t="shared" si="56"/>
        <v>0</v>
      </c>
      <c r="AV31">
        <v>0</v>
      </c>
      <c r="AW31" s="16">
        <f>AT31+(AT31*'Ingreso Datos '!$D$17)</f>
        <v>40000</v>
      </c>
      <c r="AX31" s="48">
        <f t="shared" si="57"/>
        <v>0</v>
      </c>
      <c r="AY31">
        <v>0</v>
      </c>
      <c r="AZ31" s="16">
        <f>AW31+(AW31*'Ingreso Datos '!$D$17)</f>
        <v>40000</v>
      </c>
      <c r="BA31" s="48">
        <f t="shared" si="58"/>
        <v>0</v>
      </c>
      <c r="BB31">
        <v>0</v>
      </c>
      <c r="BC31" s="16">
        <f>AZ31+(AZ31*'Ingreso Datos '!$D$17)</f>
        <v>40000</v>
      </c>
      <c r="BD31" s="48">
        <f t="shared" si="59"/>
        <v>0</v>
      </c>
      <c r="BE31">
        <v>0</v>
      </c>
      <c r="BF31" s="16">
        <f>BC31+(BC31*'Ingreso Datos '!$D$17)</f>
        <v>40000</v>
      </c>
      <c r="BG31" s="48">
        <f t="shared" si="60"/>
        <v>0</v>
      </c>
      <c r="BH31">
        <v>0</v>
      </c>
      <c r="BI31" s="16">
        <f>BF31+(BF31*'Ingreso Datos '!$D$17)</f>
        <v>40000</v>
      </c>
      <c r="BJ31" s="48">
        <f t="shared" si="61"/>
        <v>0</v>
      </c>
      <c r="BK31">
        <f t="shared" si="62"/>
        <v>0</v>
      </c>
      <c r="BL31" s="16">
        <f>BI31+(BI31*'Ingreso Datos '!$D$17)</f>
        <v>40000</v>
      </c>
      <c r="BM31" s="48">
        <f t="shared" si="63"/>
        <v>0</v>
      </c>
      <c r="BN31">
        <f t="shared" si="64"/>
        <v>0</v>
      </c>
      <c r="BO31" s="16">
        <f>BL31+(BL31*'Ingreso Datos '!$D$17)</f>
        <v>40000</v>
      </c>
      <c r="BP31" s="48">
        <f t="shared" si="65"/>
        <v>0</v>
      </c>
      <c r="BQ31">
        <f t="shared" si="66"/>
        <v>0</v>
      </c>
      <c r="BR31" s="16">
        <f>BO31+(BO31*'Ingreso Datos '!$D$17)</f>
        <v>40000</v>
      </c>
      <c r="BS31" s="48">
        <f t="shared" si="67"/>
        <v>0</v>
      </c>
      <c r="BT31">
        <f t="shared" si="68"/>
        <v>0</v>
      </c>
      <c r="BU31" s="16">
        <f>BR31+(BR31*'Ingreso Datos '!$D$17)</f>
        <v>40000</v>
      </c>
      <c r="BV31" s="48">
        <f t="shared" si="69"/>
        <v>0</v>
      </c>
      <c r="BW31">
        <f t="shared" si="70"/>
        <v>0</v>
      </c>
      <c r="BX31" s="16">
        <f>BU31+(BU31*'Ingreso Datos '!$D$17)</f>
        <v>40000</v>
      </c>
      <c r="BY31" s="48">
        <f t="shared" si="71"/>
        <v>0</v>
      </c>
    </row>
    <row r="32" spans="2:77" hidden="1" outlineLevel="1" x14ac:dyDescent="0.25">
      <c r="B32" s="12" t="s">
        <v>51</v>
      </c>
      <c r="C32" s="12">
        <v>2</v>
      </c>
      <c r="D32" s="16">
        <f>'Ingreso Datos '!H12</f>
        <v>50000</v>
      </c>
      <c r="E32" s="48">
        <f t="shared" si="42"/>
        <v>100000</v>
      </c>
      <c r="F32" s="15">
        <v>2</v>
      </c>
      <c r="G32" s="16">
        <f>D32+(D32*'Ingreso Datos '!$D$17)</f>
        <v>50000</v>
      </c>
      <c r="H32" s="48">
        <f t="shared" si="43"/>
        <v>100000</v>
      </c>
      <c r="I32" s="12">
        <v>2</v>
      </c>
      <c r="J32" s="16">
        <f>G32+(G32*'Ingreso Datos '!$D$17)</f>
        <v>50000</v>
      </c>
      <c r="K32" s="48">
        <f t="shared" si="44"/>
        <v>100000</v>
      </c>
      <c r="L32" s="15">
        <v>2</v>
      </c>
      <c r="M32" s="16">
        <f>J32+(J32*'Ingreso Datos '!$D$17)</f>
        <v>50000</v>
      </c>
      <c r="N32" s="48">
        <f t="shared" si="45"/>
        <v>100000</v>
      </c>
      <c r="O32" s="13">
        <v>2</v>
      </c>
      <c r="P32" s="16">
        <f>M32+(M32*'Ingreso Datos '!$D$17)</f>
        <v>50000</v>
      </c>
      <c r="Q32" s="48">
        <f t="shared" si="46"/>
        <v>100000</v>
      </c>
      <c r="R32">
        <v>2</v>
      </c>
      <c r="S32" s="16">
        <f>P32+(P32*'Ingreso Datos '!$D$17)</f>
        <v>50000</v>
      </c>
      <c r="T32" s="48">
        <f t="shared" si="47"/>
        <v>100000</v>
      </c>
      <c r="U32">
        <v>2</v>
      </c>
      <c r="V32" s="16">
        <f>S32+(S32*'Ingreso Datos '!$D$17)</f>
        <v>50000</v>
      </c>
      <c r="W32" s="48">
        <f t="shared" si="48"/>
        <v>100000</v>
      </c>
      <c r="X32">
        <v>2</v>
      </c>
      <c r="Y32" s="16">
        <f>V32+(V32*'Ingreso Datos '!$D$17)</f>
        <v>50000</v>
      </c>
      <c r="Z32" s="48">
        <f t="shared" si="49"/>
        <v>100000</v>
      </c>
      <c r="AA32">
        <v>2</v>
      </c>
      <c r="AB32" s="16">
        <f>Y32+(Y32*'Ingreso Datos '!$D$17)</f>
        <v>50000</v>
      </c>
      <c r="AC32" s="48">
        <f t="shared" si="50"/>
        <v>100000</v>
      </c>
      <c r="AD32">
        <v>2</v>
      </c>
      <c r="AE32" s="16">
        <f>AB32+(AB32*'Ingreso Datos '!$D$17)</f>
        <v>50000</v>
      </c>
      <c r="AF32" s="48">
        <f t="shared" si="51"/>
        <v>100000</v>
      </c>
      <c r="AG32">
        <v>2</v>
      </c>
      <c r="AH32" s="16">
        <f>AE32+(AE32*'Ingreso Datos '!$D$17)</f>
        <v>50000</v>
      </c>
      <c r="AI32" s="48">
        <f t="shared" si="52"/>
        <v>100000</v>
      </c>
      <c r="AJ32">
        <v>2</v>
      </c>
      <c r="AK32" s="16">
        <f>AH32+(AH32*'Ingreso Datos '!$D$17)</f>
        <v>50000</v>
      </c>
      <c r="AL32" s="48">
        <f t="shared" si="53"/>
        <v>100000</v>
      </c>
      <c r="AM32" s="93">
        <v>2</v>
      </c>
      <c r="AN32" s="16">
        <f>AK32+(AK32*'Ingreso Datos '!$D$17)</f>
        <v>50000</v>
      </c>
      <c r="AO32" s="48">
        <f t="shared" si="54"/>
        <v>100000</v>
      </c>
      <c r="AP32">
        <v>2</v>
      </c>
      <c r="AQ32" s="16">
        <f>AN32+(AN32*'Ingreso Datos '!$D$17)</f>
        <v>50000</v>
      </c>
      <c r="AR32" s="48">
        <f t="shared" si="55"/>
        <v>100000</v>
      </c>
      <c r="AS32">
        <v>2</v>
      </c>
      <c r="AT32" s="16">
        <f>AQ32+(AQ32*'Ingreso Datos '!$D$17)</f>
        <v>50000</v>
      </c>
      <c r="AU32" s="48">
        <f t="shared" si="56"/>
        <v>100000</v>
      </c>
      <c r="AV32">
        <v>2</v>
      </c>
      <c r="AW32" s="16">
        <f>AT32+(AT32*'Ingreso Datos '!$D$17)</f>
        <v>50000</v>
      </c>
      <c r="AX32" s="48">
        <f t="shared" si="57"/>
        <v>100000</v>
      </c>
      <c r="AY32">
        <v>2</v>
      </c>
      <c r="AZ32" s="16">
        <f>AW32+(AW32*'Ingreso Datos '!$D$17)</f>
        <v>50000</v>
      </c>
      <c r="BA32" s="48">
        <f t="shared" si="58"/>
        <v>100000</v>
      </c>
      <c r="BB32">
        <v>2</v>
      </c>
      <c r="BC32" s="16">
        <f>AZ32+(AZ32*'Ingreso Datos '!$D$17)</f>
        <v>50000</v>
      </c>
      <c r="BD32" s="48">
        <f t="shared" si="59"/>
        <v>100000</v>
      </c>
      <c r="BE32">
        <v>2</v>
      </c>
      <c r="BF32" s="16">
        <f>BC32+(BC32*'Ingreso Datos '!$D$17)</f>
        <v>50000</v>
      </c>
      <c r="BG32" s="48">
        <f t="shared" si="60"/>
        <v>100000</v>
      </c>
      <c r="BH32">
        <v>2</v>
      </c>
      <c r="BI32" s="16">
        <f>BF32+(BF32*'Ingreso Datos '!$D$17)</f>
        <v>50000</v>
      </c>
      <c r="BJ32" s="48">
        <f t="shared" si="61"/>
        <v>100000</v>
      </c>
      <c r="BK32">
        <f t="shared" si="62"/>
        <v>2</v>
      </c>
      <c r="BL32" s="16">
        <f>BI32+(BI32*'Ingreso Datos '!$D$17)</f>
        <v>50000</v>
      </c>
      <c r="BM32" s="48">
        <f t="shared" si="63"/>
        <v>100000</v>
      </c>
      <c r="BN32">
        <f t="shared" si="64"/>
        <v>2</v>
      </c>
      <c r="BO32" s="16">
        <f>BL32+(BL32*'Ingreso Datos '!$D$17)</f>
        <v>50000</v>
      </c>
      <c r="BP32" s="48">
        <f t="shared" si="65"/>
        <v>100000</v>
      </c>
      <c r="BQ32">
        <f t="shared" si="66"/>
        <v>2</v>
      </c>
      <c r="BR32" s="16">
        <f>BO32+(BO32*'Ingreso Datos '!$D$17)</f>
        <v>50000</v>
      </c>
      <c r="BS32" s="48">
        <f t="shared" si="67"/>
        <v>100000</v>
      </c>
      <c r="BT32">
        <f t="shared" si="68"/>
        <v>2</v>
      </c>
      <c r="BU32" s="16">
        <f>BR32+(BR32*'Ingreso Datos '!$D$17)</f>
        <v>50000</v>
      </c>
      <c r="BV32" s="48">
        <f t="shared" si="69"/>
        <v>100000</v>
      </c>
      <c r="BW32">
        <f t="shared" si="70"/>
        <v>2</v>
      </c>
      <c r="BX32" s="16">
        <f>BU32+(BU32*'Ingreso Datos '!$D$17)</f>
        <v>50000</v>
      </c>
      <c r="BY32" s="48">
        <f t="shared" si="71"/>
        <v>100000</v>
      </c>
    </row>
    <row r="33" spans="2:77" hidden="1" outlineLevel="1" x14ac:dyDescent="0.25">
      <c r="B33" s="12" t="s">
        <v>44</v>
      </c>
      <c r="C33" s="12">
        <v>1</v>
      </c>
      <c r="D33" s="16">
        <f>'Ingreso Datos '!H13</f>
        <v>610000</v>
      </c>
      <c r="E33" s="48">
        <f t="shared" si="42"/>
        <v>610000</v>
      </c>
      <c r="F33" s="15">
        <v>0</v>
      </c>
      <c r="G33" s="16">
        <f>D33+(D33*'Ingreso Datos '!$D$17)</f>
        <v>610000</v>
      </c>
      <c r="H33" s="48">
        <f t="shared" si="43"/>
        <v>0</v>
      </c>
      <c r="I33" s="12">
        <v>0</v>
      </c>
      <c r="J33" s="16">
        <f>G33+(G33*'Ingreso Datos '!$D$17)</f>
        <v>610000</v>
      </c>
      <c r="K33" s="48">
        <f t="shared" si="44"/>
        <v>0</v>
      </c>
      <c r="L33" s="15">
        <v>0</v>
      </c>
      <c r="M33" s="16">
        <f>J33+(J33*'Ingreso Datos '!$D$17)</f>
        <v>610000</v>
      </c>
      <c r="N33" s="48">
        <f t="shared" si="45"/>
        <v>0</v>
      </c>
      <c r="O33" s="13">
        <v>1</v>
      </c>
      <c r="P33" s="16">
        <f>M33+(M33*'Ingreso Datos '!$D$17)</f>
        <v>610000</v>
      </c>
      <c r="Q33" s="48">
        <f t="shared" si="46"/>
        <v>610000</v>
      </c>
      <c r="R33">
        <v>0</v>
      </c>
      <c r="S33" s="16">
        <f>P33+(P33*'Ingreso Datos '!$D$17)</f>
        <v>610000</v>
      </c>
      <c r="T33" s="48">
        <f t="shared" si="47"/>
        <v>0</v>
      </c>
      <c r="U33">
        <v>0</v>
      </c>
      <c r="V33" s="16">
        <f>S33+(S33*'Ingreso Datos '!$D$17)</f>
        <v>610000</v>
      </c>
      <c r="W33" s="48">
        <f t="shared" si="48"/>
        <v>0</v>
      </c>
      <c r="X33">
        <v>0</v>
      </c>
      <c r="Y33" s="16">
        <f>V33+(V33*'Ingreso Datos '!$D$17)</f>
        <v>610000</v>
      </c>
      <c r="Z33" s="48">
        <f t="shared" si="49"/>
        <v>0</v>
      </c>
      <c r="AA33">
        <v>0</v>
      </c>
      <c r="AB33" s="16">
        <f>Y33+(Y33*'Ingreso Datos '!$D$17)</f>
        <v>610000</v>
      </c>
      <c r="AC33" s="48">
        <f t="shared" si="50"/>
        <v>0</v>
      </c>
      <c r="AD33">
        <v>0</v>
      </c>
      <c r="AE33" s="16">
        <f>AB33+(AB33*'Ingreso Datos '!$D$17)</f>
        <v>610000</v>
      </c>
      <c r="AF33" s="48">
        <f t="shared" si="51"/>
        <v>0</v>
      </c>
      <c r="AG33">
        <v>0</v>
      </c>
      <c r="AH33" s="16">
        <f>AE33+(AE33*'Ingreso Datos '!$D$17)</f>
        <v>610000</v>
      </c>
      <c r="AI33" s="48">
        <f t="shared" si="52"/>
        <v>0</v>
      </c>
      <c r="AJ33">
        <v>0</v>
      </c>
      <c r="AK33" s="16">
        <f>AH33+(AH33*'Ingreso Datos '!$D$17)</f>
        <v>610000</v>
      </c>
      <c r="AL33" s="48">
        <f t="shared" si="53"/>
        <v>0</v>
      </c>
      <c r="AM33" s="93">
        <v>0</v>
      </c>
      <c r="AN33" s="16">
        <f>AK33+(AK33*'Ingreso Datos '!$D$17)</f>
        <v>610000</v>
      </c>
      <c r="AO33" s="48">
        <f t="shared" si="54"/>
        <v>0</v>
      </c>
      <c r="AP33">
        <v>0</v>
      </c>
      <c r="AQ33" s="16">
        <f>AN33+(AN33*'Ingreso Datos '!$D$17)</f>
        <v>610000</v>
      </c>
      <c r="AR33" s="48">
        <f t="shared" si="55"/>
        <v>0</v>
      </c>
      <c r="AS33">
        <v>0</v>
      </c>
      <c r="AT33" s="16">
        <f>AQ33+(AQ33*'Ingreso Datos '!$D$17)</f>
        <v>610000</v>
      </c>
      <c r="AU33" s="48">
        <f t="shared" si="56"/>
        <v>0</v>
      </c>
      <c r="AV33">
        <v>0</v>
      </c>
      <c r="AW33" s="16">
        <f>AT33+(AT33*'Ingreso Datos '!$D$17)</f>
        <v>610000</v>
      </c>
      <c r="AX33" s="48">
        <f t="shared" si="57"/>
        <v>0</v>
      </c>
      <c r="AY33">
        <v>0</v>
      </c>
      <c r="AZ33" s="16">
        <f>AW33+(AW33*'Ingreso Datos '!$D$17)</f>
        <v>610000</v>
      </c>
      <c r="BA33" s="48">
        <f t="shared" si="58"/>
        <v>0</v>
      </c>
      <c r="BB33">
        <v>0</v>
      </c>
      <c r="BC33" s="16">
        <f>AZ33+(AZ33*'Ingreso Datos '!$D$17)</f>
        <v>610000</v>
      </c>
      <c r="BD33" s="48">
        <f t="shared" si="59"/>
        <v>0</v>
      </c>
      <c r="BE33">
        <v>0</v>
      </c>
      <c r="BF33" s="16">
        <f>BC33+(BC33*'Ingreso Datos '!$D$17)</f>
        <v>610000</v>
      </c>
      <c r="BG33" s="48">
        <f t="shared" si="60"/>
        <v>0</v>
      </c>
      <c r="BH33">
        <v>0</v>
      </c>
      <c r="BI33" s="16">
        <f>BF33+(BF33*'Ingreso Datos '!$D$17)</f>
        <v>610000</v>
      </c>
      <c r="BJ33" s="48">
        <f t="shared" si="61"/>
        <v>0</v>
      </c>
      <c r="BK33">
        <f t="shared" si="62"/>
        <v>0</v>
      </c>
      <c r="BL33" s="16">
        <f>BI33+(BI33*'Ingreso Datos '!$D$17)</f>
        <v>610000</v>
      </c>
      <c r="BM33" s="48">
        <f t="shared" si="63"/>
        <v>0</v>
      </c>
      <c r="BN33">
        <f t="shared" si="64"/>
        <v>0</v>
      </c>
      <c r="BO33" s="16">
        <f>BL33+(BL33*'Ingreso Datos '!$D$17)</f>
        <v>610000</v>
      </c>
      <c r="BP33" s="48">
        <f t="shared" si="65"/>
        <v>0</v>
      </c>
      <c r="BQ33">
        <f t="shared" si="66"/>
        <v>0</v>
      </c>
      <c r="BR33" s="16">
        <f>BO33+(BO33*'Ingreso Datos '!$D$17)</f>
        <v>610000</v>
      </c>
      <c r="BS33" s="48">
        <f t="shared" si="67"/>
        <v>0</v>
      </c>
      <c r="BT33">
        <f t="shared" si="68"/>
        <v>0</v>
      </c>
      <c r="BU33" s="16">
        <f>BR33+(BR33*'Ingreso Datos '!$D$17)</f>
        <v>610000</v>
      </c>
      <c r="BV33" s="48">
        <f t="shared" si="69"/>
        <v>0</v>
      </c>
      <c r="BW33">
        <f t="shared" si="70"/>
        <v>0</v>
      </c>
      <c r="BX33" s="16">
        <f>BU33+(BU33*'Ingreso Datos '!$D$17)</f>
        <v>610000</v>
      </c>
      <c r="BY33" s="48">
        <f t="shared" si="71"/>
        <v>0</v>
      </c>
    </row>
    <row r="34" spans="2:77" hidden="1" outlineLevel="1" x14ac:dyDescent="0.25">
      <c r="B34" s="12" t="s">
        <v>52</v>
      </c>
      <c r="C34" s="12">
        <v>0</v>
      </c>
      <c r="D34" s="16">
        <f>'Ingreso Datos '!H14</f>
        <v>2500</v>
      </c>
      <c r="E34" s="48">
        <f t="shared" si="42"/>
        <v>0</v>
      </c>
      <c r="F34" s="15">
        <v>0</v>
      </c>
      <c r="G34" s="16">
        <f>D34+(D34*'Ingreso Datos '!$D$17)</f>
        <v>2500</v>
      </c>
      <c r="H34" s="48">
        <f t="shared" si="43"/>
        <v>0</v>
      </c>
      <c r="I34" s="12">
        <v>0</v>
      </c>
      <c r="J34" s="16">
        <f>G34+(G34*'Ingreso Datos '!$D$17)</f>
        <v>2500</v>
      </c>
      <c r="K34" s="48">
        <f t="shared" si="44"/>
        <v>0</v>
      </c>
      <c r="L34" s="15">
        <v>6</v>
      </c>
      <c r="M34" s="16">
        <f>J34+(J34*'Ingreso Datos '!$D$17)</f>
        <v>2500</v>
      </c>
      <c r="N34" s="48">
        <f t="shared" si="45"/>
        <v>15000</v>
      </c>
      <c r="O34" s="13">
        <v>6</v>
      </c>
      <c r="P34" s="16">
        <f>M34+(M34*'Ingreso Datos '!$D$17)</f>
        <v>2500</v>
      </c>
      <c r="Q34" s="48">
        <f t="shared" si="46"/>
        <v>15000</v>
      </c>
      <c r="R34">
        <v>6</v>
      </c>
      <c r="S34" s="16">
        <f>P34+(P34*'Ingreso Datos '!$D$17)</f>
        <v>2500</v>
      </c>
      <c r="T34" s="48">
        <f t="shared" si="47"/>
        <v>15000</v>
      </c>
      <c r="U34">
        <v>6</v>
      </c>
      <c r="V34" s="16">
        <f>S34+(S34*'Ingreso Datos '!$D$17)</f>
        <v>2500</v>
      </c>
      <c r="W34" s="48">
        <f t="shared" si="48"/>
        <v>15000</v>
      </c>
      <c r="X34">
        <v>6</v>
      </c>
      <c r="Y34" s="16">
        <f>V34+(V34*'Ingreso Datos '!$D$17)</f>
        <v>2500</v>
      </c>
      <c r="Z34" s="48">
        <f t="shared" si="49"/>
        <v>15000</v>
      </c>
      <c r="AA34">
        <v>6</v>
      </c>
      <c r="AB34" s="16">
        <f>Y34+(Y34*'Ingreso Datos '!$D$17)</f>
        <v>2500</v>
      </c>
      <c r="AC34" s="48">
        <f t="shared" si="50"/>
        <v>15000</v>
      </c>
      <c r="AD34">
        <v>6</v>
      </c>
      <c r="AE34" s="16">
        <f>AB34+(AB34*'Ingreso Datos '!$D$17)</f>
        <v>2500</v>
      </c>
      <c r="AF34" s="48">
        <f t="shared" si="51"/>
        <v>15000</v>
      </c>
      <c r="AG34">
        <v>6</v>
      </c>
      <c r="AH34" s="16">
        <f>AE34+(AE34*'Ingreso Datos '!$D$17)</f>
        <v>2500</v>
      </c>
      <c r="AI34" s="48">
        <f t="shared" si="52"/>
        <v>15000</v>
      </c>
      <c r="AJ34">
        <v>6</v>
      </c>
      <c r="AK34" s="16">
        <f>AH34+(AH34*'Ingreso Datos '!$D$17)</f>
        <v>2500</v>
      </c>
      <c r="AL34" s="48">
        <f t="shared" si="53"/>
        <v>15000</v>
      </c>
      <c r="AM34" s="93">
        <v>6</v>
      </c>
      <c r="AN34" s="16">
        <f>AK34+(AK34*'Ingreso Datos '!$D$17)</f>
        <v>2500</v>
      </c>
      <c r="AO34" s="48">
        <f t="shared" si="54"/>
        <v>15000</v>
      </c>
      <c r="AP34">
        <v>6</v>
      </c>
      <c r="AQ34" s="16">
        <f>AN34+(AN34*'Ingreso Datos '!$D$17)</f>
        <v>2500</v>
      </c>
      <c r="AR34" s="48">
        <f t="shared" si="55"/>
        <v>15000</v>
      </c>
      <c r="AS34">
        <v>6</v>
      </c>
      <c r="AT34" s="16">
        <f>AQ34+(AQ34*'Ingreso Datos '!$D$17)</f>
        <v>2500</v>
      </c>
      <c r="AU34" s="48">
        <f t="shared" si="56"/>
        <v>15000</v>
      </c>
      <c r="AV34">
        <v>6</v>
      </c>
      <c r="AW34" s="16">
        <f>AT34+(AT34*'Ingreso Datos '!$D$17)</f>
        <v>2500</v>
      </c>
      <c r="AX34" s="48">
        <f t="shared" si="57"/>
        <v>15000</v>
      </c>
      <c r="AY34">
        <v>6</v>
      </c>
      <c r="AZ34" s="16">
        <f>AW34+(AW34*'Ingreso Datos '!$D$17)</f>
        <v>2500</v>
      </c>
      <c r="BA34" s="48">
        <f t="shared" si="58"/>
        <v>15000</v>
      </c>
      <c r="BB34">
        <v>6</v>
      </c>
      <c r="BC34" s="16">
        <f>AZ34+(AZ34*'Ingreso Datos '!$D$17)</f>
        <v>2500</v>
      </c>
      <c r="BD34" s="48">
        <f t="shared" si="59"/>
        <v>15000</v>
      </c>
      <c r="BE34">
        <v>6</v>
      </c>
      <c r="BF34" s="16">
        <f>BC34+(BC34*'Ingreso Datos '!$D$17)</f>
        <v>2500</v>
      </c>
      <c r="BG34" s="48">
        <f t="shared" si="60"/>
        <v>15000</v>
      </c>
      <c r="BH34">
        <v>6</v>
      </c>
      <c r="BI34" s="16">
        <f>BF34+(BF34*'Ingreso Datos '!$D$17)</f>
        <v>2500</v>
      </c>
      <c r="BJ34" s="48">
        <f t="shared" si="61"/>
        <v>15000</v>
      </c>
      <c r="BK34">
        <f t="shared" si="62"/>
        <v>6</v>
      </c>
      <c r="BL34" s="16">
        <f>BI34+(BI34*'Ingreso Datos '!$D$17)</f>
        <v>2500</v>
      </c>
      <c r="BM34" s="48">
        <f t="shared" si="63"/>
        <v>15000</v>
      </c>
      <c r="BN34">
        <f t="shared" si="64"/>
        <v>6</v>
      </c>
      <c r="BO34" s="16">
        <f>BL34+(BL34*'Ingreso Datos '!$D$17)</f>
        <v>2500</v>
      </c>
      <c r="BP34" s="48">
        <f t="shared" si="65"/>
        <v>15000</v>
      </c>
      <c r="BQ34">
        <f t="shared" si="66"/>
        <v>6</v>
      </c>
      <c r="BR34" s="16">
        <f>BO34+(BO34*'Ingreso Datos '!$D$17)</f>
        <v>2500</v>
      </c>
      <c r="BS34" s="48">
        <f t="shared" si="67"/>
        <v>15000</v>
      </c>
      <c r="BT34">
        <f t="shared" si="68"/>
        <v>6</v>
      </c>
      <c r="BU34" s="16">
        <f>BR34+(BR34*'Ingreso Datos '!$D$17)</f>
        <v>2500</v>
      </c>
      <c r="BV34" s="48">
        <f t="shared" si="69"/>
        <v>15000</v>
      </c>
      <c r="BW34">
        <f t="shared" si="70"/>
        <v>6</v>
      </c>
      <c r="BX34" s="16">
        <f>BU34+(BU34*'Ingreso Datos '!$D$17)</f>
        <v>2500</v>
      </c>
      <c r="BY34" s="48">
        <f t="shared" si="71"/>
        <v>15000</v>
      </c>
    </row>
    <row r="35" spans="2:77" hidden="1" outlineLevel="1" x14ac:dyDescent="0.25">
      <c r="B35" s="12" t="s">
        <v>53</v>
      </c>
      <c r="C35" s="12">
        <v>2</v>
      </c>
      <c r="D35" s="16">
        <f>'Ingreso Datos '!H15</f>
        <v>85000</v>
      </c>
      <c r="E35" s="48">
        <f t="shared" si="42"/>
        <v>170000</v>
      </c>
      <c r="F35" s="15">
        <v>3</v>
      </c>
      <c r="G35" s="16">
        <f>D35+(D35*'Ingreso Datos '!$D$17)</f>
        <v>85000</v>
      </c>
      <c r="H35" s="48">
        <f t="shared" si="43"/>
        <v>255000</v>
      </c>
      <c r="I35" s="12">
        <v>4</v>
      </c>
      <c r="J35" s="16">
        <f>G35+(G35*'Ingreso Datos '!$D$17)</f>
        <v>85000</v>
      </c>
      <c r="K35" s="48">
        <f t="shared" si="44"/>
        <v>340000</v>
      </c>
      <c r="L35" s="15">
        <v>0</v>
      </c>
      <c r="M35" s="16">
        <f>J35+(J35*'Ingreso Datos '!$D$17)</f>
        <v>85000</v>
      </c>
      <c r="N35" s="48">
        <f t="shared" si="45"/>
        <v>0</v>
      </c>
      <c r="O35" s="13">
        <v>0</v>
      </c>
      <c r="P35" s="16">
        <f>M35+(M35*'Ingreso Datos '!$D$17)</f>
        <v>85000</v>
      </c>
      <c r="Q35" s="48">
        <f t="shared" si="46"/>
        <v>0</v>
      </c>
      <c r="R35">
        <v>0</v>
      </c>
      <c r="S35" s="16">
        <f>P35+(P35*'Ingreso Datos '!$D$17)</f>
        <v>85000</v>
      </c>
      <c r="T35" s="48">
        <f t="shared" si="47"/>
        <v>0</v>
      </c>
      <c r="U35">
        <v>0</v>
      </c>
      <c r="V35" s="16">
        <f>S35+(S35*'Ingreso Datos '!$D$17)</f>
        <v>85000</v>
      </c>
      <c r="W35" s="48">
        <f t="shared" si="48"/>
        <v>0</v>
      </c>
      <c r="X35">
        <v>0</v>
      </c>
      <c r="Y35" s="16">
        <f>V35+(V35*'Ingreso Datos '!$D$17)</f>
        <v>85000</v>
      </c>
      <c r="Z35" s="48">
        <f t="shared" si="49"/>
        <v>0</v>
      </c>
      <c r="AA35">
        <v>0</v>
      </c>
      <c r="AB35" s="16">
        <f>Y35+(Y35*'Ingreso Datos '!$D$17)</f>
        <v>85000</v>
      </c>
      <c r="AC35" s="48">
        <f t="shared" si="50"/>
        <v>0</v>
      </c>
      <c r="AD35">
        <v>0</v>
      </c>
      <c r="AE35" s="16">
        <f>AB35+(AB35*'Ingreso Datos '!$D$17)</f>
        <v>85000</v>
      </c>
      <c r="AF35" s="48">
        <f t="shared" si="51"/>
        <v>0</v>
      </c>
      <c r="AG35">
        <v>0</v>
      </c>
      <c r="AH35" s="16">
        <f>AE35+(AE35*'Ingreso Datos '!$D$17)</f>
        <v>85000</v>
      </c>
      <c r="AI35" s="48">
        <f t="shared" si="52"/>
        <v>0</v>
      </c>
      <c r="AJ35">
        <v>0</v>
      </c>
      <c r="AK35" s="16">
        <f>AH35+(AH35*'Ingreso Datos '!$D$17)</f>
        <v>85000</v>
      </c>
      <c r="AL35" s="48">
        <f t="shared" si="53"/>
        <v>0</v>
      </c>
      <c r="AM35" s="93">
        <v>0</v>
      </c>
      <c r="AN35" s="16">
        <f>AK35+(AK35*'Ingreso Datos '!$D$17)</f>
        <v>85000</v>
      </c>
      <c r="AO35" s="48">
        <f t="shared" si="54"/>
        <v>0</v>
      </c>
      <c r="AP35">
        <v>0</v>
      </c>
      <c r="AQ35" s="16">
        <f>AN35+(AN35*'Ingreso Datos '!$D$17)</f>
        <v>85000</v>
      </c>
      <c r="AR35" s="48">
        <f t="shared" si="55"/>
        <v>0</v>
      </c>
      <c r="AS35">
        <v>0</v>
      </c>
      <c r="AT35" s="16">
        <f>AQ35+(AQ35*'Ingreso Datos '!$D$17)</f>
        <v>85000</v>
      </c>
      <c r="AU35" s="48">
        <f t="shared" si="56"/>
        <v>0</v>
      </c>
      <c r="AV35">
        <v>0</v>
      </c>
      <c r="AW35" s="16">
        <f>AT35+(AT35*'Ingreso Datos '!$D$17)</f>
        <v>85000</v>
      </c>
      <c r="AX35" s="48">
        <f t="shared" si="57"/>
        <v>0</v>
      </c>
      <c r="AY35">
        <v>0</v>
      </c>
      <c r="AZ35" s="16">
        <f>AW35+(AW35*'Ingreso Datos '!$D$17)</f>
        <v>85000</v>
      </c>
      <c r="BA35" s="48">
        <f t="shared" si="58"/>
        <v>0</v>
      </c>
      <c r="BB35">
        <v>0</v>
      </c>
      <c r="BC35" s="16">
        <f>AZ35+(AZ35*'Ingreso Datos '!$D$17)</f>
        <v>85000</v>
      </c>
      <c r="BD35" s="48">
        <f t="shared" si="59"/>
        <v>0</v>
      </c>
      <c r="BE35">
        <v>0</v>
      </c>
      <c r="BF35" s="16">
        <f>BC35+(BC35*'Ingreso Datos '!$D$17)</f>
        <v>85000</v>
      </c>
      <c r="BG35" s="48">
        <f t="shared" si="60"/>
        <v>0</v>
      </c>
      <c r="BH35">
        <v>0</v>
      </c>
      <c r="BI35" s="16">
        <f>BF35+(BF35*'Ingreso Datos '!$D$17)</f>
        <v>85000</v>
      </c>
      <c r="BJ35" s="48">
        <f t="shared" si="61"/>
        <v>0</v>
      </c>
      <c r="BK35">
        <f t="shared" si="62"/>
        <v>0</v>
      </c>
      <c r="BL35" s="16">
        <f>BI35+(BI35*'Ingreso Datos '!$D$17)</f>
        <v>85000</v>
      </c>
      <c r="BM35" s="48">
        <f t="shared" si="63"/>
        <v>0</v>
      </c>
      <c r="BN35">
        <f t="shared" si="64"/>
        <v>0</v>
      </c>
      <c r="BO35" s="16">
        <f>BL35+(BL35*'Ingreso Datos '!$D$17)</f>
        <v>85000</v>
      </c>
      <c r="BP35" s="48">
        <f t="shared" si="65"/>
        <v>0</v>
      </c>
      <c r="BQ35">
        <f t="shared" si="66"/>
        <v>0</v>
      </c>
      <c r="BR35" s="16">
        <f>BO35+(BO35*'Ingreso Datos '!$D$17)</f>
        <v>85000</v>
      </c>
      <c r="BS35" s="48">
        <f t="shared" si="67"/>
        <v>0</v>
      </c>
      <c r="BT35">
        <f t="shared" si="68"/>
        <v>0</v>
      </c>
      <c r="BU35" s="16">
        <f>BR35+(BR35*'Ingreso Datos '!$D$17)</f>
        <v>85000</v>
      </c>
      <c r="BV35" s="48">
        <f t="shared" si="69"/>
        <v>0</v>
      </c>
      <c r="BW35">
        <f t="shared" si="70"/>
        <v>0</v>
      </c>
      <c r="BX35" s="16">
        <f>BU35+(BU35*'Ingreso Datos '!$D$17)</f>
        <v>85000</v>
      </c>
      <c r="BY35" s="48">
        <f t="shared" si="71"/>
        <v>0</v>
      </c>
    </row>
    <row r="36" spans="2:77" hidden="1" outlineLevel="1" x14ac:dyDescent="0.25">
      <c r="B36" s="12" t="s">
        <v>12</v>
      </c>
      <c r="C36" s="12">
        <v>0</v>
      </c>
      <c r="D36" s="16">
        <f>'Ingreso Datos '!H16</f>
        <v>80000</v>
      </c>
      <c r="E36" s="48">
        <f t="shared" si="42"/>
        <v>0</v>
      </c>
      <c r="F36" s="15">
        <v>1</v>
      </c>
      <c r="G36" s="16">
        <f>D36+(D36*'Ingreso Datos '!$D$17)</f>
        <v>80000</v>
      </c>
      <c r="H36" s="48">
        <f t="shared" si="43"/>
        <v>80000</v>
      </c>
      <c r="I36" s="12">
        <v>2</v>
      </c>
      <c r="J36" s="16">
        <f>G36+(G36*'Ingreso Datos '!$D$17)</f>
        <v>80000</v>
      </c>
      <c r="K36" s="48">
        <f t="shared" si="44"/>
        <v>160000</v>
      </c>
      <c r="L36" s="15">
        <v>2</v>
      </c>
      <c r="M36" s="16">
        <f>J36+(J36*'Ingreso Datos '!$D$17)</f>
        <v>80000</v>
      </c>
      <c r="N36" s="48">
        <f t="shared" si="45"/>
        <v>160000</v>
      </c>
      <c r="O36" s="13">
        <v>2</v>
      </c>
      <c r="P36" s="16">
        <f>M36+(M36*'Ingreso Datos '!$D$17)</f>
        <v>80000</v>
      </c>
      <c r="Q36" s="48">
        <f t="shared" si="46"/>
        <v>160000</v>
      </c>
      <c r="R36">
        <v>2</v>
      </c>
      <c r="S36" s="16">
        <f>P36+(P36*'Ingreso Datos '!$D$17)</f>
        <v>80000</v>
      </c>
      <c r="T36" s="48">
        <f t="shared" si="47"/>
        <v>160000</v>
      </c>
      <c r="U36">
        <v>2</v>
      </c>
      <c r="V36" s="16">
        <f>S36+(S36*'Ingreso Datos '!$D$17)</f>
        <v>80000</v>
      </c>
      <c r="W36" s="48">
        <f t="shared" si="48"/>
        <v>160000</v>
      </c>
      <c r="X36">
        <v>2</v>
      </c>
      <c r="Y36" s="16">
        <f>V36+(V36*'Ingreso Datos '!$D$17)</f>
        <v>80000</v>
      </c>
      <c r="Z36" s="48">
        <f t="shared" si="49"/>
        <v>160000</v>
      </c>
      <c r="AA36">
        <v>2</v>
      </c>
      <c r="AB36" s="16">
        <f>Y36+(Y36*'Ingreso Datos '!$D$17)</f>
        <v>80000</v>
      </c>
      <c r="AC36" s="48">
        <f t="shared" si="50"/>
        <v>160000</v>
      </c>
      <c r="AD36">
        <v>2</v>
      </c>
      <c r="AE36" s="16">
        <f>AB36+(AB36*'Ingreso Datos '!$D$17)</f>
        <v>80000</v>
      </c>
      <c r="AF36" s="48">
        <f t="shared" si="51"/>
        <v>160000</v>
      </c>
      <c r="AG36">
        <v>2</v>
      </c>
      <c r="AH36" s="16">
        <f>AE36+(AE36*'Ingreso Datos '!$D$17)</f>
        <v>80000</v>
      </c>
      <c r="AI36" s="48">
        <f t="shared" si="52"/>
        <v>160000</v>
      </c>
      <c r="AJ36">
        <v>2</v>
      </c>
      <c r="AK36" s="16">
        <f>AH36+(AH36*'Ingreso Datos '!$D$17)</f>
        <v>80000</v>
      </c>
      <c r="AL36" s="48">
        <f t="shared" si="53"/>
        <v>160000</v>
      </c>
      <c r="AM36" s="93">
        <v>2</v>
      </c>
      <c r="AN36" s="16">
        <f>AK36+(AK36*'Ingreso Datos '!$D$17)</f>
        <v>80000</v>
      </c>
      <c r="AO36" s="48">
        <f t="shared" si="54"/>
        <v>160000</v>
      </c>
      <c r="AP36">
        <v>2</v>
      </c>
      <c r="AQ36" s="16">
        <f>AN36+(AN36*'Ingreso Datos '!$D$17)</f>
        <v>80000</v>
      </c>
      <c r="AR36" s="48">
        <f t="shared" si="55"/>
        <v>160000</v>
      </c>
      <c r="AS36">
        <v>2</v>
      </c>
      <c r="AT36" s="16">
        <f>AQ36+(AQ36*'Ingreso Datos '!$D$17)</f>
        <v>80000</v>
      </c>
      <c r="AU36" s="48">
        <f t="shared" si="56"/>
        <v>160000</v>
      </c>
      <c r="AV36">
        <v>2</v>
      </c>
      <c r="AW36" s="16">
        <f>AT36+(AT36*'Ingreso Datos '!$D$17)</f>
        <v>80000</v>
      </c>
      <c r="AX36" s="48">
        <f t="shared" si="57"/>
        <v>160000</v>
      </c>
      <c r="AY36">
        <v>2</v>
      </c>
      <c r="AZ36" s="16">
        <f>AW36+(AW36*'Ingreso Datos '!$D$17)</f>
        <v>80000</v>
      </c>
      <c r="BA36" s="48">
        <f t="shared" si="58"/>
        <v>160000</v>
      </c>
      <c r="BB36">
        <v>2</v>
      </c>
      <c r="BC36" s="16">
        <f>AZ36+(AZ36*'Ingreso Datos '!$D$17)</f>
        <v>80000</v>
      </c>
      <c r="BD36" s="48">
        <f t="shared" si="59"/>
        <v>160000</v>
      </c>
      <c r="BE36">
        <v>2</v>
      </c>
      <c r="BF36" s="16">
        <f>BC36+(BC36*'Ingreso Datos '!$D$17)</f>
        <v>80000</v>
      </c>
      <c r="BG36" s="48">
        <f t="shared" si="60"/>
        <v>160000</v>
      </c>
      <c r="BH36">
        <v>2</v>
      </c>
      <c r="BI36" s="16">
        <f>BF36+(BF36*'Ingreso Datos '!$D$17)</f>
        <v>80000</v>
      </c>
      <c r="BJ36" s="48">
        <f t="shared" si="61"/>
        <v>160000</v>
      </c>
      <c r="BK36">
        <f t="shared" si="62"/>
        <v>2</v>
      </c>
      <c r="BL36" s="16">
        <f>BI36+(BI36*'Ingreso Datos '!$D$17)</f>
        <v>80000</v>
      </c>
      <c r="BM36" s="48">
        <f t="shared" si="63"/>
        <v>160000</v>
      </c>
      <c r="BN36">
        <f t="shared" si="64"/>
        <v>2</v>
      </c>
      <c r="BO36" s="16">
        <f>BL36+(BL36*'Ingreso Datos '!$D$17)</f>
        <v>80000</v>
      </c>
      <c r="BP36" s="48">
        <f t="shared" si="65"/>
        <v>160000</v>
      </c>
      <c r="BQ36">
        <f t="shared" si="66"/>
        <v>2</v>
      </c>
      <c r="BR36" s="16">
        <f>BO36+(BO36*'Ingreso Datos '!$D$17)</f>
        <v>80000</v>
      </c>
      <c r="BS36" s="48">
        <f t="shared" si="67"/>
        <v>160000</v>
      </c>
      <c r="BT36">
        <f t="shared" si="68"/>
        <v>2</v>
      </c>
      <c r="BU36" s="16">
        <f>BR36+(BR36*'Ingreso Datos '!$D$17)</f>
        <v>80000</v>
      </c>
      <c r="BV36" s="48">
        <f t="shared" si="69"/>
        <v>160000</v>
      </c>
      <c r="BW36">
        <f t="shared" si="70"/>
        <v>2</v>
      </c>
      <c r="BX36" s="16">
        <f>BU36+(BU36*'Ingreso Datos '!$D$17)</f>
        <v>80000</v>
      </c>
      <c r="BY36" s="48">
        <f t="shared" si="71"/>
        <v>160000</v>
      </c>
    </row>
    <row r="37" spans="2:77" hidden="1" outlineLevel="1" x14ac:dyDescent="0.25">
      <c r="B37" s="12" t="s">
        <v>9</v>
      </c>
      <c r="C37" s="12">
        <v>1</v>
      </c>
      <c r="D37" s="16">
        <f>'Ingreso Datos '!H17</f>
        <v>90000</v>
      </c>
      <c r="E37" s="48">
        <f t="shared" si="42"/>
        <v>90000</v>
      </c>
      <c r="F37" s="15">
        <v>1</v>
      </c>
      <c r="G37" s="16">
        <f>D37+(D37*'Ingreso Datos '!$D$17)</f>
        <v>90000</v>
      </c>
      <c r="H37" s="48">
        <f t="shared" si="43"/>
        <v>90000</v>
      </c>
      <c r="I37" s="12">
        <v>2</v>
      </c>
      <c r="J37" s="16">
        <f>G37+(G37*'Ingreso Datos '!$D$17)</f>
        <v>90000</v>
      </c>
      <c r="K37" s="48">
        <f t="shared" si="44"/>
        <v>180000</v>
      </c>
      <c r="L37" s="15">
        <v>0</v>
      </c>
      <c r="M37" s="16">
        <f>J37+(J37*'Ingreso Datos '!$D$17)</f>
        <v>90000</v>
      </c>
      <c r="N37" s="48">
        <f t="shared" si="45"/>
        <v>0</v>
      </c>
      <c r="O37" s="13">
        <v>0</v>
      </c>
      <c r="P37" s="16">
        <f>M37+(M37*'Ingreso Datos '!$D$17)</f>
        <v>90000</v>
      </c>
      <c r="Q37" s="48">
        <f t="shared" si="46"/>
        <v>0</v>
      </c>
      <c r="R37">
        <v>0</v>
      </c>
      <c r="S37" s="16">
        <f>P37+(P37*'Ingreso Datos '!$D$17)</f>
        <v>90000</v>
      </c>
      <c r="T37" s="48">
        <f t="shared" si="47"/>
        <v>0</v>
      </c>
      <c r="U37">
        <v>0</v>
      </c>
      <c r="V37" s="16">
        <f>S37+(S37*'Ingreso Datos '!$D$17)</f>
        <v>90000</v>
      </c>
      <c r="W37" s="48">
        <f t="shared" si="48"/>
        <v>0</v>
      </c>
      <c r="X37">
        <v>0</v>
      </c>
      <c r="Y37" s="16">
        <f>V37+(V37*'Ingreso Datos '!$D$17)</f>
        <v>90000</v>
      </c>
      <c r="Z37" s="48">
        <f t="shared" si="49"/>
        <v>0</v>
      </c>
      <c r="AA37">
        <v>0</v>
      </c>
      <c r="AB37" s="16">
        <f>Y37+(Y37*'Ingreso Datos '!$D$17)</f>
        <v>90000</v>
      </c>
      <c r="AC37" s="48">
        <f t="shared" si="50"/>
        <v>0</v>
      </c>
      <c r="AD37">
        <v>0</v>
      </c>
      <c r="AE37" s="16">
        <f>AB37+(AB37*'Ingreso Datos '!$D$17)</f>
        <v>90000</v>
      </c>
      <c r="AF37" s="48">
        <f t="shared" si="51"/>
        <v>0</v>
      </c>
      <c r="AG37">
        <v>0</v>
      </c>
      <c r="AH37" s="16">
        <f>AE37+(AE37*'Ingreso Datos '!$D$17)</f>
        <v>90000</v>
      </c>
      <c r="AI37" s="48">
        <f t="shared" si="52"/>
        <v>0</v>
      </c>
      <c r="AJ37">
        <v>0</v>
      </c>
      <c r="AK37" s="16">
        <f>AH37+(AH37*'Ingreso Datos '!$D$17)</f>
        <v>90000</v>
      </c>
      <c r="AL37" s="48">
        <f t="shared" si="53"/>
        <v>0</v>
      </c>
      <c r="AM37" s="93">
        <v>0</v>
      </c>
      <c r="AN37" s="16">
        <f>AK37+(AK37*'Ingreso Datos '!$D$17)</f>
        <v>90000</v>
      </c>
      <c r="AO37" s="48">
        <f t="shared" si="54"/>
        <v>0</v>
      </c>
      <c r="AP37">
        <v>0</v>
      </c>
      <c r="AQ37" s="16">
        <f>AN37+(AN37*'Ingreso Datos '!$D$17)</f>
        <v>90000</v>
      </c>
      <c r="AR37" s="48">
        <f t="shared" si="55"/>
        <v>0</v>
      </c>
      <c r="AS37">
        <v>0</v>
      </c>
      <c r="AT37" s="16">
        <f>AQ37+(AQ37*'Ingreso Datos '!$D$17)</f>
        <v>90000</v>
      </c>
      <c r="AU37" s="48">
        <f t="shared" si="56"/>
        <v>0</v>
      </c>
      <c r="AV37">
        <v>0</v>
      </c>
      <c r="AW37" s="16">
        <f>AT37+(AT37*'Ingreso Datos '!$D$17)</f>
        <v>90000</v>
      </c>
      <c r="AX37" s="48">
        <f t="shared" si="57"/>
        <v>0</v>
      </c>
      <c r="AY37">
        <v>0</v>
      </c>
      <c r="AZ37" s="16">
        <f>AW37+(AW37*'Ingreso Datos '!$D$17)</f>
        <v>90000</v>
      </c>
      <c r="BA37" s="48">
        <f t="shared" si="58"/>
        <v>0</v>
      </c>
      <c r="BB37">
        <v>0</v>
      </c>
      <c r="BC37" s="16">
        <f>AZ37+(AZ37*'Ingreso Datos '!$D$17)</f>
        <v>90000</v>
      </c>
      <c r="BD37" s="48">
        <f t="shared" si="59"/>
        <v>0</v>
      </c>
      <c r="BE37">
        <v>0</v>
      </c>
      <c r="BF37" s="16">
        <f>BC37+(BC37*'Ingreso Datos '!$D$17)</f>
        <v>90000</v>
      </c>
      <c r="BG37" s="48">
        <f t="shared" si="60"/>
        <v>0</v>
      </c>
      <c r="BH37">
        <v>0</v>
      </c>
      <c r="BI37" s="16">
        <f>BF37+(BF37*'Ingreso Datos '!$D$17)</f>
        <v>90000</v>
      </c>
      <c r="BJ37" s="48">
        <f t="shared" si="61"/>
        <v>0</v>
      </c>
      <c r="BK37">
        <f t="shared" si="62"/>
        <v>0</v>
      </c>
      <c r="BL37" s="16">
        <f>BI37+(BI37*'Ingreso Datos '!$D$17)</f>
        <v>90000</v>
      </c>
      <c r="BM37" s="48">
        <f t="shared" si="63"/>
        <v>0</v>
      </c>
      <c r="BN37">
        <f t="shared" si="64"/>
        <v>0</v>
      </c>
      <c r="BO37" s="16">
        <f>BL37+(BL37*'Ingreso Datos '!$D$17)</f>
        <v>90000</v>
      </c>
      <c r="BP37" s="48">
        <f t="shared" si="65"/>
        <v>0</v>
      </c>
      <c r="BQ37">
        <f t="shared" si="66"/>
        <v>0</v>
      </c>
      <c r="BR37" s="16">
        <f>BO37+(BO37*'Ingreso Datos '!$D$17)</f>
        <v>90000</v>
      </c>
      <c r="BS37" s="48">
        <f t="shared" si="67"/>
        <v>0</v>
      </c>
      <c r="BT37">
        <f t="shared" si="68"/>
        <v>0</v>
      </c>
      <c r="BU37" s="16">
        <f>BR37+(BR37*'Ingreso Datos '!$D$17)</f>
        <v>90000</v>
      </c>
      <c r="BV37" s="48">
        <f t="shared" si="69"/>
        <v>0</v>
      </c>
      <c r="BW37">
        <f t="shared" si="70"/>
        <v>0</v>
      </c>
      <c r="BX37" s="16">
        <f>BU37+(BU37*'Ingreso Datos '!$D$17)</f>
        <v>90000</v>
      </c>
      <c r="BY37" s="48">
        <f t="shared" si="71"/>
        <v>0</v>
      </c>
    </row>
    <row r="38" spans="2:77" hidden="1" outlineLevel="1" x14ac:dyDescent="0.25">
      <c r="B38" s="12" t="s">
        <v>46</v>
      </c>
      <c r="C38" s="12">
        <v>0</v>
      </c>
      <c r="D38" s="16">
        <f>'Ingreso Datos '!H18</f>
        <v>100000</v>
      </c>
      <c r="E38" s="48">
        <f t="shared" si="42"/>
        <v>0</v>
      </c>
      <c r="F38" s="15">
        <v>0</v>
      </c>
      <c r="G38" s="16">
        <f>D38+(D38*'Ingreso Datos '!$D$17)</f>
        <v>100000</v>
      </c>
      <c r="H38" s="48">
        <f t="shared" si="43"/>
        <v>0</v>
      </c>
      <c r="I38" s="12">
        <v>1</v>
      </c>
      <c r="J38" s="16">
        <f>G38+(G38*'Ingreso Datos '!$D$17)</f>
        <v>100000</v>
      </c>
      <c r="K38" s="48">
        <f t="shared" si="44"/>
        <v>100000</v>
      </c>
      <c r="L38" s="15">
        <v>1</v>
      </c>
      <c r="M38" s="16">
        <f>J38+(J38*'Ingreso Datos '!$D$17)</f>
        <v>100000</v>
      </c>
      <c r="N38" s="48">
        <f t="shared" si="45"/>
        <v>100000</v>
      </c>
      <c r="O38" s="13">
        <v>1</v>
      </c>
      <c r="P38" s="16">
        <f>M38+(M38*'Ingreso Datos '!$D$17)</f>
        <v>100000</v>
      </c>
      <c r="Q38" s="48">
        <f t="shared" si="46"/>
        <v>100000</v>
      </c>
      <c r="R38">
        <v>1</v>
      </c>
      <c r="S38" s="16">
        <f>P38+(P38*'Ingreso Datos '!$D$17)</f>
        <v>100000</v>
      </c>
      <c r="T38" s="48">
        <f t="shared" si="47"/>
        <v>100000</v>
      </c>
      <c r="U38">
        <v>2</v>
      </c>
      <c r="V38" s="16">
        <f>S38+(S38*'Ingreso Datos '!$D$17)</f>
        <v>100000</v>
      </c>
      <c r="W38" s="48">
        <f t="shared" si="48"/>
        <v>200000</v>
      </c>
      <c r="X38">
        <v>2</v>
      </c>
      <c r="Y38" s="16">
        <f>V38+(V38*'Ingreso Datos '!$D$17)</f>
        <v>100000</v>
      </c>
      <c r="Z38" s="48">
        <f t="shared" si="49"/>
        <v>200000</v>
      </c>
      <c r="AA38">
        <v>2</v>
      </c>
      <c r="AB38" s="16">
        <f>Y38+(Y38*'Ingreso Datos '!$D$17)</f>
        <v>100000</v>
      </c>
      <c r="AC38" s="48">
        <f t="shared" si="50"/>
        <v>200000</v>
      </c>
      <c r="AD38">
        <v>2</v>
      </c>
      <c r="AE38" s="16">
        <f>AB38+(AB38*'Ingreso Datos '!$D$17)</f>
        <v>100000</v>
      </c>
      <c r="AF38" s="48">
        <f t="shared" si="51"/>
        <v>200000</v>
      </c>
      <c r="AG38">
        <v>2</v>
      </c>
      <c r="AH38" s="16">
        <f>AE38+(AE38*'Ingreso Datos '!$D$17)</f>
        <v>100000</v>
      </c>
      <c r="AI38" s="48">
        <f t="shared" si="52"/>
        <v>200000</v>
      </c>
      <c r="AJ38">
        <v>2</v>
      </c>
      <c r="AK38" s="16">
        <f>AH38+(AH38*'Ingreso Datos '!$D$17)</f>
        <v>100000</v>
      </c>
      <c r="AL38" s="48">
        <f t="shared" si="53"/>
        <v>200000</v>
      </c>
      <c r="AM38" s="93">
        <v>2</v>
      </c>
      <c r="AN38" s="16">
        <f>AK38+(AK38*'Ingreso Datos '!$D$17)</f>
        <v>100000</v>
      </c>
      <c r="AO38" s="48">
        <f t="shared" si="54"/>
        <v>200000</v>
      </c>
      <c r="AP38">
        <v>2</v>
      </c>
      <c r="AQ38" s="16">
        <f>AN38+(AN38*'Ingreso Datos '!$D$17)</f>
        <v>100000</v>
      </c>
      <c r="AR38" s="48">
        <f t="shared" si="55"/>
        <v>200000</v>
      </c>
      <c r="AS38">
        <v>2</v>
      </c>
      <c r="AT38" s="16">
        <f>AQ38+(AQ38*'Ingreso Datos '!$D$17)</f>
        <v>100000</v>
      </c>
      <c r="AU38" s="48">
        <f t="shared" si="56"/>
        <v>200000</v>
      </c>
      <c r="AV38">
        <v>2</v>
      </c>
      <c r="AW38" s="16">
        <f>AT38+(AT38*'Ingreso Datos '!$D$17)</f>
        <v>100000</v>
      </c>
      <c r="AX38" s="48">
        <f t="shared" si="57"/>
        <v>200000</v>
      </c>
      <c r="AY38">
        <v>2</v>
      </c>
      <c r="AZ38" s="16">
        <f>AW38+(AW38*'Ingreso Datos '!$D$17)</f>
        <v>100000</v>
      </c>
      <c r="BA38" s="48">
        <f t="shared" si="58"/>
        <v>200000</v>
      </c>
      <c r="BB38">
        <v>2</v>
      </c>
      <c r="BC38" s="16">
        <f>AZ38+(AZ38*'Ingreso Datos '!$D$17)</f>
        <v>100000</v>
      </c>
      <c r="BD38" s="48">
        <f t="shared" si="59"/>
        <v>200000</v>
      </c>
      <c r="BE38">
        <v>2</v>
      </c>
      <c r="BF38" s="16">
        <f>BC38+(BC38*'Ingreso Datos '!$D$17)</f>
        <v>100000</v>
      </c>
      <c r="BG38" s="48">
        <f t="shared" si="60"/>
        <v>200000</v>
      </c>
      <c r="BH38">
        <v>2</v>
      </c>
      <c r="BI38" s="16">
        <f>BF38+(BF38*'Ingreso Datos '!$D$17)</f>
        <v>100000</v>
      </c>
      <c r="BJ38" s="48">
        <f t="shared" si="61"/>
        <v>200000</v>
      </c>
      <c r="BK38">
        <f t="shared" si="62"/>
        <v>2</v>
      </c>
      <c r="BL38" s="16">
        <f>BI38+(BI38*'Ingreso Datos '!$D$17)</f>
        <v>100000</v>
      </c>
      <c r="BM38" s="48">
        <f t="shared" si="63"/>
        <v>200000</v>
      </c>
      <c r="BN38">
        <f t="shared" si="64"/>
        <v>2</v>
      </c>
      <c r="BO38" s="16">
        <f>BL38+(BL38*'Ingreso Datos '!$D$17)</f>
        <v>100000</v>
      </c>
      <c r="BP38" s="48">
        <f t="shared" si="65"/>
        <v>200000</v>
      </c>
      <c r="BQ38">
        <f t="shared" si="66"/>
        <v>2</v>
      </c>
      <c r="BR38" s="16">
        <f>BO38+(BO38*'Ingreso Datos '!$D$17)</f>
        <v>100000</v>
      </c>
      <c r="BS38" s="48">
        <f t="shared" si="67"/>
        <v>200000</v>
      </c>
      <c r="BT38">
        <f t="shared" si="68"/>
        <v>2</v>
      </c>
      <c r="BU38" s="16">
        <f>BR38+(BR38*'Ingreso Datos '!$D$17)</f>
        <v>100000</v>
      </c>
      <c r="BV38" s="48">
        <f t="shared" si="69"/>
        <v>200000</v>
      </c>
      <c r="BW38">
        <f t="shared" si="70"/>
        <v>2</v>
      </c>
      <c r="BX38" s="16">
        <f>BU38+(BU38*'Ingreso Datos '!$D$17)</f>
        <v>100000</v>
      </c>
      <c r="BY38" s="48">
        <f t="shared" si="71"/>
        <v>200000</v>
      </c>
    </row>
    <row r="39" spans="2:77" hidden="1" outlineLevel="1" x14ac:dyDescent="0.25">
      <c r="B39" s="12" t="s">
        <v>10</v>
      </c>
      <c r="C39" s="12">
        <v>0</v>
      </c>
      <c r="D39" s="16">
        <f>'Ingreso Datos '!H19</f>
        <v>85000</v>
      </c>
      <c r="E39" s="48">
        <f t="shared" si="42"/>
        <v>0</v>
      </c>
      <c r="F39" s="15">
        <v>0</v>
      </c>
      <c r="G39" s="16">
        <f>D39+(D39*'Ingreso Datos '!$D$17)</f>
        <v>85000</v>
      </c>
      <c r="H39" s="48">
        <f t="shared" si="43"/>
        <v>0</v>
      </c>
      <c r="I39" s="12">
        <v>0</v>
      </c>
      <c r="J39" s="16">
        <f>G39+(G39*'Ingreso Datos '!$D$17)</f>
        <v>85000</v>
      </c>
      <c r="K39" s="48">
        <f t="shared" si="44"/>
        <v>0</v>
      </c>
      <c r="L39" s="15">
        <v>8</v>
      </c>
      <c r="M39" s="16">
        <f>J39+(J39*'Ingreso Datos '!$D$17)</f>
        <v>85000</v>
      </c>
      <c r="N39" s="48">
        <f t="shared" si="45"/>
        <v>680000</v>
      </c>
      <c r="O39" s="13">
        <v>8</v>
      </c>
      <c r="P39" s="16">
        <f>M39+(M39*'Ingreso Datos '!$D$17)</f>
        <v>85000</v>
      </c>
      <c r="Q39" s="48">
        <f t="shared" si="46"/>
        <v>680000</v>
      </c>
      <c r="R39">
        <v>8</v>
      </c>
      <c r="S39" s="16">
        <f>P39+(P39*'Ingreso Datos '!$D$17)</f>
        <v>85000</v>
      </c>
      <c r="T39" s="48">
        <f t="shared" si="47"/>
        <v>680000</v>
      </c>
      <c r="U39">
        <v>8</v>
      </c>
      <c r="V39" s="16">
        <f>S39+(S39*'Ingreso Datos '!$D$17)</f>
        <v>85000</v>
      </c>
      <c r="W39" s="48">
        <f t="shared" si="48"/>
        <v>680000</v>
      </c>
      <c r="X39">
        <v>8</v>
      </c>
      <c r="Y39" s="16">
        <f>V39+(V39*'Ingreso Datos '!$D$17)</f>
        <v>85000</v>
      </c>
      <c r="Z39" s="48">
        <f t="shared" si="49"/>
        <v>680000</v>
      </c>
      <c r="AA39">
        <v>8</v>
      </c>
      <c r="AB39" s="16">
        <f>Y39+(Y39*'Ingreso Datos '!$D$17)</f>
        <v>85000</v>
      </c>
      <c r="AC39" s="48">
        <f t="shared" si="50"/>
        <v>680000</v>
      </c>
      <c r="AD39">
        <v>8</v>
      </c>
      <c r="AE39" s="16">
        <f>AB39+(AB39*'Ingreso Datos '!$D$17)</f>
        <v>85000</v>
      </c>
      <c r="AF39" s="48">
        <f t="shared" si="51"/>
        <v>680000</v>
      </c>
      <c r="AG39">
        <v>8</v>
      </c>
      <c r="AH39" s="16">
        <f>AE39+(AE39*'Ingreso Datos '!$D$17)</f>
        <v>85000</v>
      </c>
      <c r="AI39" s="48">
        <f t="shared" si="52"/>
        <v>680000</v>
      </c>
      <c r="AJ39">
        <v>8</v>
      </c>
      <c r="AK39" s="16">
        <f>AH39+(AH39*'Ingreso Datos '!$D$17)</f>
        <v>85000</v>
      </c>
      <c r="AL39" s="48">
        <f t="shared" si="53"/>
        <v>680000</v>
      </c>
      <c r="AM39" s="93">
        <v>8</v>
      </c>
      <c r="AN39" s="16">
        <f>AK39+(AK39*'Ingreso Datos '!$D$17)</f>
        <v>85000</v>
      </c>
      <c r="AO39" s="48">
        <f t="shared" si="54"/>
        <v>680000</v>
      </c>
      <c r="AP39">
        <v>8</v>
      </c>
      <c r="AQ39" s="16">
        <f>AN39+(AN39*'Ingreso Datos '!$D$17)</f>
        <v>85000</v>
      </c>
      <c r="AR39" s="48">
        <f t="shared" si="55"/>
        <v>680000</v>
      </c>
      <c r="AS39">
        <v>8</v>
      </c>
      <c r="AT39" s="16">
        <f>AQ39+(AQ39*'Ingreso Datos '!$D$17)</f>
        <v>85000</v>
      </c>
      <c r="AU39" s="48">
        <f t="shared" si="56"/>
        <v>680000</v>
      </c>
      <c r="AV39">
        <v>8</v>
      </c>
      <c r="AW39" s="16">
        <f>AT39+(AT39*'Ingreso Datos '!$D$17)</f>
        <v>85000</v>
      </c>
      <c r="AX39" s="48">
        <f t="shared" si="57"/>
        <v>680000</v>
      </c>
      <c r="AY39">
        <v>8</v>
      </c>
      <c r="AZ39" s="16">
        <f>AW39+(AW39*'Ingreso Datos '!$D$17)</f>
        <v>85000</v>
      </c>
      <c r="BA39" s="48">
        <f t="shared" si="58"/>
        <v>680000</v>
      </c>
      <c r="BB39">
        <v>8</v>
      </c>
      <c r="BC39" s="16">
        <f>AZ39+(AZ39*'Ingreso Datos '!$D$17)</f>
        <v>85000</v>
      </c>
      <c r="BD39" s="48">
        <f t="shared" si="59"/>
        <v>680000</v>
      </c>
      <c r="BE39">
        <v>8</v>
      </c>
      <c r="BF39" s="16">
        <f>BC39+(BC39*'Ingreso Datos '!$D$17)</f>
        <v>85000</v>
      </c>
      <c r="BG39" s="48">
        <f t="shared" si="60"/>
        <v>680000</v>
      </c>
      <c r="BH39">
        <v>8</v>
      </c>
      <c r="BI39" s="16">
        <f>BF39+(BF39*'Ingreso Datos '!$D$17)</f>
        <v>85000</v>
      </c>
      <c r="BJ39" s="48">
        <f t="shared" si="61"/>
        <v>680000</v>
      </c>
      <c r="BK39">
        <f t="shared" si="62"/>
        <v>8</v>
      </c>
      <c r="BL39" s="16">
        <f>BI39+(BI39*'Ingreso Datos '!$D$17)</f>
        <v>85000</v>
      </c>
      <c r="BM39" s="48">
        <f t="shared" si="63"/>
        <v>680000</v>
      </c>
      <c r="BN39">
        <f t="shared" si="64"/>
        <v>8</v>
      </c>
      <c r="BO39" s="16">
        <f>BL39+(BL39*'Ingreso Datos '!$D$17)</f>
        <v>85000</v>
      </c>
      <c r="BP39" s="48">
        <f t="shared" si="65"/>
        <v>680000</v>
      </c>
      <c r="BQ39">
        <f t="shared" si="66"/>
        <v>8</v>
      </c>
      <c r="BR39" s="16">
        <f>BO39+(BO39*'Ingreso Datos '!$D$17)</f>
        <v>85000</v>
      </c>
      <c r="BS39" s="48">
        <f t="shared" si="67"/>
        <v>680000</v>
      </c>
      <c r="BT39">
        <f t="shared" si="68"/>
        <v>8</v>
      </c>
      <c r="BU39" s="16">
        <f>BR39+(BR39*'Ingreso Datos '!$D$17)</f>
        <v>85000</v>
      </c>
      <c r="BV39" s="48">
        <f t="shared" si="69"/>
        <v>680000</v>
      </c>
      <c r="BW39">
        <f t="shared" si="70"/>
        <v>8</v>
      </c>
      <c r="BX39" s="16">
        <f>BU39+(BU39*'Ingreso Datos '!$D$17)</f>
        <v>85000</v>
      </c>
      <c r="BY39" s="48">
        <f t="shared" si="71"/>
        <v>680000</v>
      </c>
    </row>
    <row r="40" spans="2:77" hidden="1" outlineLevel="1" x14ac:dyDescent="0.25">
      <c r="B40" s="12" t="s">
        <v>39</v>
      </c>
      <c r="C40" s="12">
        <v>20</v>
      </c>
      <c r="D40" s="16">
        <f>'Ingreso Datos '!H20</f>
        <v>15000</v>
      </c>
      <c r="E40" s="48">
        <f t="shared" si="42"/>
        <v>300000</v>
      </c>
      <c r="F40" s="15">
        <v>20</v>
      </c>
      <c r="G40" s="16">
        <f>D40+(D40*'Ingreso Datos '!$D$17)</f>
        <v>15000</v>
      </c>
      <c r="H40" s="48">
        <f t="shared" si="43"/>
        <v>300000</v>
      </c>
      <c r="I40" s="12">
        <v>0</v>
      </c>
      <c r="J40" s="16">
        <f>G40+(G40*'Ingreso Datos '!$D$17)</f>
        <v>15000</v>
      </c>
      <c r="K40" s="48">
        <f t="shared" si="44"/>
        <v>0</v>
      </c>
      <c r="L40" s="15">
        <v>0</v>
      </c>
      <c r="M40" s="16">
        <f>J40+(J40*'Ingreso Datos '!$D$17)</f>
        <v>15000</v>
      </c>
      <c r="N40" s="48">
        <f t="shared" si="45"/>
        <v>0</v>
      </c>
      <c r="O40" s="13">
        <v>0</v>
      </c>
      <c r="P40" s="16">
        <f>M40+(M40*'Ingreso Datos '!$D$17)</f>
        <v>15000</v>
      </c>
      <c r="Q40" s="48">
        <f t="shared" si="46"/>
        <v>0</v>
      </c>
      <c r="R40">
        <v>0</v>
      </c>
      <c r="S40" s="16">
        <f>P40+(P40*'Ingreso Datos '!$D$17)</f>
        <v>15000</v>
      </c>
      <c r="T40" s="48">
        <f t="shared" si="47"/>
        <v>0</v>
      </c>
      <c r="U40">
        <v>0</v>
      </c>
      <c r="V40" s="16">
        <f>S40+(S40*'Ingreso Datos '!$D$17)</f>
        <v>15000</v>
      </c>
      <c r="W40" s="48">
        <f t="shared" si="48"/>
        <v>0</v>
      </c>
      <c r="X40">
        <v>0</v>
      </c>
      <c r="Y40" s="16">
        <f>V40+(V40*'Ingreso Datos '!$D$17)</f>
        <v>15000</v>
      </c>
      <c r="Z40" s="48">
        <f t="shared" si="49"/>
        <v>0</v>
      </c>
      <c r="AA40">
        <v>0</v>
      </c>
      <c r="AB40" s="16">
        <f>Y40+(Y40*'Ingreso Datos '!$D$17)</f>
        <v>15000</v>
      </c>
      <c r="AC40" s="48">
        <f t="shared" si="50"/>
        <v>0</v>
      </c>
      <c r="AD40">
        <v>0</v>
      </c>
      <c r="AE40" s="16">
        <f>AB40+(AB40*'Ingreso Datos '!$D$17)</f>
        <v>15000</v>
      </c>
      <c r="AF40" s="48">
        <f t="shared" si="51"/>
        <v>0</v>
      </c>
      <c r="AG40">
        <v>0</v>
      </c>
      <c r="AH40" s="16">
        <f>AE40+(AE40*'Ingreso Datos '!$D$17)</f>
        <v>15000</v>
      </c>
      <c r="AI40" s="48">
        <f t="shared" si="52"/>
        <v>0</v>
      </c>
      <c r="AJ40">
        <v>0</v>
      </c>
      <c r="AK40" s="16">
        <f>AH40+(AH40*'Ingreso Datos '!$D$17)</f>
        <v>15000</v>
      </c>
      <c r="AL40" s="48">
        <f t="shared" si="53"/>
        <v>0</v>
      </c>
      <c r="AM40" s="93">
        <v>0</v>
      </c>
      <c r="AN40" s="16">
        <f>AK40+(AK40*'Ingreso Datos '!$D$17)</f>
        <v>15000</v>
      </c>
      <c r="AO40" s="48">
        <f t="shared" si="54"/>
        <v>0</v>
      </c>
      <c r="AP40">
        <v>0</v>
      </c>
      <c r="AQ40" s="16">
        <f>AN40+(AN40*'Ingreso Datos '!$D$17)</f>
        <v>15000</v>
      </c>
      <c r="AR40" s="48">
        <f t="shared" si="55"/>
        <v>0</v>
      </c>
      <c r="AS40">
        <v>0</v>
      </c>
      <c r="AT40" s="16">
        <f>AQ40+(AQ40*'Ingreso Datos '!$D$17)</f>
        <v>15000</v>
      </c>
      <c r="AU40" s="48">
        <f t="shared" si="56"/>
        <v>0</v>
      </c>
      <c r="AV40">
        <v>0</v>
      </c>
      <c r="AW40" s="16">
        <f>AT40+(AT40*'Ingreso Datos '!$D$17)</f>
        <v>15000</v>
      </c>
      <c r="AX40" s="48">
        <f t="shared" si="57"/>
        <v>0</v>
      </c>
      <c r="AY40">
        <v>0</v>
      </c>
      <c r="AZ40" s="16">
        <f>AW40+(AW40*'Ingreso Datos '!$D$17)</f>
        <v>15000</v>
      </c>
      <c r="BA40" s="48">
        <f t="shared" si="58"/>
        <v>0</v>
      </c>
      <c r="BB40">
        <v>0</v>
      </c>
      <c r="BC40" s="16">
        <f>AZ40+(AZ40*'Ingreso Datos '!$D$17)</f>
        <v>15000</v>
      </c>
      <c r="BD40" s="48">
        <f t="shared" si="59"/>
        <v>0</v>
      </c>
      <c r="BE40">
        <v>0</v>
      </c>
      <c r="BF40" s="16">
        <f>BC40+(BC40*'Ingreso Datos '!$D$17)</f>
        <v>15000</v>
      </c>
      <c r="BG40" s="48">
        <f t="shared" si="60"/>
        <v>0</v>
      </c>
      <c r="BH40">
        <v>0</v>
      </c>
      <c r="BI40" s="16">
        <f>BF40+(BF40*'Ingreso Datos '!$D$17)</f>
        <v>15000</v>
      </c>
      <c r="BJ40" s="48">
        <f t="shared" si="61"/>
        <v>0</v>
      </c>
      <c r="BK40">
        <f t="shared" si="62"/>
        <v>0</v>
      </c>
      <c r="BL40" s="16">
        <f>BI40+(BI40*'Ingreso Datos '!$D$17)</f>
        <v>15000</v>
      </c>
      <c r="BM40" s="48">
        <f t="shared" si="63"/>
        <v>0</v>
      </c>
      <c r="BN40">
        <f t="shared" si="64"/>
        <v>0</v>
      </c>
      <c r="BO40" s="16">
        <f>BL40+(BL40*'Ingreso Datos '!$D$17)</f>
        <v>15000</v>
      </c>
      <c r="BP40" s="48">
        <f t="shared" si="65"/>
        <v>0</v>
      </c>
      <c r="BQ40">
        <f t="shared" si="66"/>
        <v>0</v>
      </c>
      <c r="BR40" s="16">
        <f>BO40+(BO40*'Ingreso Datos '!$D$17)</f>
        <v>15000</v>
      </c>
      <c r="BS40" s="48">
        <f t="shared" si="67"/>
        <v>0</v>
      </c>
      <c r="BT40">
        <f t="shared" si="68"/>
        <v>0</v>
      </c>
      <c r="BU40" s="16">
        <f>BR40+(BR40*'Ingreso Datos '!$D$17)</f>
        <v>15000</v>
      </c>
      <c r="BV40" s="48">
        <f t="shared" si="69"/>
        <v>0</v>
      </c>
      <c r="BW40">
        <f t="shared" si="70"/>
        <v>0</v>
      </c>
      <c r="BX40" s="16">
        <f>BU40+(BU40*'Ingreso Datos '!$D$17)</f>
        <v>15000</v>
      </c>
      <c r="BY40" s="48">
        <f t="shared" si="71"/>
        <v>0</v>
      </c>
    </row>
    <row r="41" spans="2:77" hidden="1" outlineLevel="1" x14ac:dyDescent="0.25">
      <c r="B41" s="12" t="s">
        <v>14</v>
      </c>
      <c r="C41" s="12">
        <v>2</v>
      </c>
      <c r="D41" s="16">
        <f>'Ingreso Datos '!H21</f>
        <v>25000</v>
      </c>
      <c r="E41" s="48">
        <f t="shared" si="42"/>
        <v>50000</v>
      </c>
      <c r="F41" s="15">
        <v>2</v>
      </c>
      <c r="G41" s="16">
        <f>D41+(D41*'Ingreso Datos '!$D$17)</f>
        <v>25000</v>
      </c>
      <c r="H41" s="48">
        <f t="shared" si="43"/>
        <v>50000</v>
      </c>
      <c r="I41" s="12">
        <v>2</v>
      </c>
      <c r="J41" s="16">
        <f>G41+(G41*'Ingreso Datos '!$D$17)</f>
        <v>25000</v>
      </c>
      <c r="K41" s="48">
        <f t="shared" si="44"/>
        <v>50000</v>
      </c>
      <c r="L41" s="15">
        <v>0</v>
      </c>
      <c r="M41" s="16">
        <f>J41+(J41*'Ingreso Datos '!$D$17)</f>
        <v>25000</v>
      </c>
      <c r="N41" s="48">
        <f t="shared" si="45"/>
        <v>0</v>
      </c>
      <c r="O41" s="13">
        <v>0</v>
      </c>
      <c r="P41" s="16">
        <f>M41+(M41*'Ingreso Datos '!$D$17)</f>
        <v>25000</v>
      </c>
      <c r="Q41" s="48">
        <f t="shared" si="46"/>
        <v>0</v>
      </c>
      <c r="R41">
        <v>0</v>
      </c>
      <c r="S41" s="16">
        <f>P41+(P41*'Ingreso Datos '!$D$17)</f>
        <v>25000</v>
      </c>
      <c r="T41" s="48">
        <f t="shared" si="47"/>
        <v>0</v>
      </c>
      <c r="U41">
        <v>0</v>
      </c>
      <c r="V41" s="16">
        <f>S41+(S41*'Ingreso Datos '!$D$17)</f>
        <v>25000</v>
      </c>
      <c r="W41" s="48">
        <f t="shared" si="48"/>
        <v>0</v>
      </c>
      <c r="X41">
        <v>0</v>
      </c>
      <c r="Y41" s="16">
        <f>V41+(V41*'Ingreso Datos '!$D$17)</f>
        <v>25000</v>
      </c>
      <c r="Z41" s="48">
        <f t="shared" si="49"/>
        <v>0</v>
      </c>
      <c r="AA41">
        <v>0</v>
      </c>
      <c r="AB41" s="16">
        <f>Y41+(Y41*'Ingreso Datos '!$D$17)</f>
        <v>25000</v>
      </c>
      <c r="AC41" s="48">
        <f t="shared" si="50"/>
        <v>0</v>
      </c>
      <c r="AD41">
        <v>0</v>
      </c>
      <c r="AE41" s="16">
        <f>AB41+(AB41*'Ingreso Datos '!$D$17)</f>
        <v>25000</v>
      </c>
      <c r="AF41" s="48">
        <f t="shared" si="51"/>
        <v>0</v>
      </c>
      <c r="AG41">
        <v>0</v>
      </c>
      <c r="AH41" s="16">
        <f>AE41+(AE41*'Ingreso Datos '!$D$17)</f>
        <v>25000</v>
      </c>
      <c r="AI41" s="48">
        <f t="shared" si="52"/>
        <v>0</v>
      </c>
      <c r="AJ41">
        <v>0</v>
      </c>
      <c r="AK41" s="16">
        <f>AH41+(AH41*'Ingreso Datos '!$D$17)</f>
        <v>25000</v>
      </c>
      <c r="AL41" s="48">
        <f t="shared" si="53"/>
        <v>0</v>
      </c>
      <c r="AM41" s="93">
        <v>0</v>
      </c>
      <c r="AN41" s="16">
        <f>AK41+(AK41*'Ingreso Datos '!$D$17)</f>
        <v>25000</v>
      </c>
      <c r="AO41" s="48">
        <f t="shared" si="54"/>
        <v>0</v>
      </c>
      <c r="AP41">
        <v>0</v>
      </c>
      <c r="AQ41" s="16">
        <f>AN41+(AN41*'Ingreso Datos '!$D$17)</f>
        <v>25000</v>
      </c>
      <c r="AR41" s="48">
        <f t="shared" si="55"/>
        <v>0</v>
      </c>
      <c r="AS41">
        <v>0</v>
      </c>
      <c r="AT41" s="16">
        <f>AQ41+(AQ41*'Ingreso Datos '!$D$17)</f>
        <v>25000</v>
      </c>
      <c r="AU41" s="48">
        <f t="shared" si="56"/>
        <v>0</v>
      </c>
      <c r="AV41">
        <v>0</v>
      </c>
      <c r="AW41" s="16">
        <f>AT41+(AT41*'Ingreso Datos '!$D$17)</f>
        <v>25000</v>
      </c>
      <c r="AX41" s="48">
        <f t="shared" si="57"/>
        <v>0</v>
      </c>
      <c r="AY41">
        <v>0</v>
      </c>
      <c r="AZ41" s="16">
        <f>AW41+(AW41*'Ingreso Datos '!$D$17)</f>
        <v>25000</v>
      </c>
      <c r="BA41" s="48">
        <f t="shared" si="58"/>
        <v>0</v>
      </c>
      <c r="BB41">
        <v>0</v>
      </c>
      <c r="BC41" s="16">
        <f>AZ41+(AZ41*'Ingreso Datos '!$D$17)</f>
        <v>25000</v>
      </c>
      <c r="BD41" s="48">
        <f t="shared" si="59"/>
        <v>0</v>
      </c>
      <c r="BE41">
        <v>0</v>
      </c>
      <c r="BF41" s="16">
        <f>BC41+(BC41*'Ingreso Datos '!$D$17)</f>
        <v>25000</v>
      </c>
      <c r="BG41" s="48">
        <f t="shared" si="60"/>
        <v>0</v>
      </c>
      <c r="BH41">
        <v>0</v>
      </c>
      <c r="BI41" s="16">
        <f>BF41+(BF41*'Ingreso Datos '!$D$17)</f>
        <v>25000</v>
      </c>
      <c r="BJ41" s="48">
        <f t="shared" si="61"/>
        <v>0</v>
      </c>
      <c r="BK41">
        <f t="shared" si="62"/>
        <v>0</v>
      </c>
      <c r="BL41" s="16">
        <f>BI41+(BI41*'Ingreso Datos '!$D$17)</f>
        <v>25000</v>
      </c>
      <c r="BM41" s="48">
        <f t="shared" si="63"/>
        <v>0</v>
      </c>
      <c r="BN41">
        <f t="shared" si="64"/>
        <v>0</v>
      </c>
      <c r="BO41" s="16">
        <f>BL41+(BL41*'Ingreso Datos '!$D$17)</f>
        <v>25000</v>
      </c>
      <c r="BP41" s="48">
        <f t="shared" si="65"/>
        <v>0</v>
      </c>
      <c r="BQ41">
        <f t="shared" si="66"/>
        <v>0</v>
      </c>
      <c r="BR41" s="16">
        <f>BO41+(BO41*'Ingreso Datos '!$D$17)</f>
        <v>25000</v>
      </c>
      <c r="BS41" s="48">
        <f t="shared" si="67"/>
        <v>0</v>
      </c>
      <c r="BT41">
        <f t="shared" si="68"/>
        <v>0</v>
      </c>
      <c r="BU41" s="16">
        <f>BR41+(BR41*'Ingreso Datos '!$D$17)</f>
        <v>25000</v>
      </c>
      <c r="BV41" s="48">
        <f t="shared" si="69"/>
        <v>0</v>
      </c>
      <c r="BW41">
        <f t="shared" si="70"/>
        <v>0</v>
      </c>
      <c r="BX41" s="16">
        <f>BU41+(BU41*'Ingreso Datos '!$D$17)</f>
        <v>25000</v>
      </c>
      <c r="BY41" s="48">
        <f t="shared" si="71"/>
        <v>0</v>
      </c>
    </row>
    <row r="42" spans="2:77" hidden="1" outlineLevel="1" x14ac:dyDescent="0.25">
      <c r="B42" s="12" t="s">
        <v>13</v>
      </c>
      <c r="C42" s="12">
        <v>2</v>
      </c>
      <c r="D42" s="16">
        <f>'Ingreso Datos '!H22</f>
        <v>30000</v>
      </c>
      <c r="E42" s="48">
        <f t="shared" si="42"/>
        <v>60000</v>
      </c>
      <c r="F42" s="15">
        <v>2</v>
      </c>
      <c r="G42" s="16">
        <f>D42+(D42*'Ingreso Datos '!$D$17)</f>
        <v>30000</v>
      </c>
      <c r="H42" s="48">
        <f t="shared" si="43"/>
        <v>60000</v>
      </c>
      <c r="I42" s="12">
        <v>2</v>
      </c>
      <c r="J42" s="16">
        <f>G42+(G42*'Ingreso Datos '!$D$17)</f>
        <v>30000</v>
      </c>
      <c r="K42" s="48">
        <f t="shared" si="44"/>
        <v>60000</v>
      </c>
      <c r="L42" s="15">
        <v>0</v>
      </c>
      <c r="M42" s="16">
        <f>J42+(J42*'Ingreso Datos '!$D$17)</f>
        <v>30000</v>
      </c>
      <c r="N42" s="48">
        <f t="shared" si="45"/>
        <v>0</v>
      </c>
      <c r="O42" s="13">
        <v>2</v>
      </c>
      <c r="P42" s="16">
        <f>M42+(M42*'Ingreso Datos '!$D$17)</f>
        <v>30000</v>
      </c>
      <c r="Q42" s="48">
        <f t="shared" si="46"/>
        <v>60000</v>
      </c>
      <c r="R42">
        <v>0</v>
      </c>
      <c r="S42" s="16">
        <f>P42+(P42*'Ingreso Datos '!$D$17)</f>
        <v>30000</v>
      </c>
      <c r="T42" s="48">
        <f t="shared" si="47"/>
        <v>0</v>
      </c>
      <c r="U42">
        <v>2</v>
      </c>
      <c r="V42" s="16">
        <f>S42+(S42*'Ingreso Datos '!$D$17)</f>
        <v>30000</v>
      </c>
      <c r="W42" s="48">
        <f t="shared" si="48"/>
        <v>60000</v>
      </c>
      <c r="X42">
        <v>0</v>
      </c>
      <c r="Y42" s="16">
        <f>V42+(V42*'Ingreso Datos '!$D$17)</f>
        <v>30000</v>
      </c>
      <c r="Z42" s="48">
        <f t="shared" si="49"/>
        <v>0</v>
      </c>
      <c r="AA42">
        <v>2</v>
      </c>
      <c r="AB42" s="16">
        <f>Y42+(Y42*'Ingreso Datos '!$D$17)</f>
        <v>30000</v>
      </c>
      <c r="AC42" s="48">
        <f t="shared" si="50"/>
        <v>60000</v>
      </c>
      <c r="AD42">
        <v>0</v>
      </c>
      <c r="AE42" s="16">
        <f>AB42+(AB42*'Ingreso Datos '!$D$17)</f>
        <v>30000</v>
      </c>
      <c r="AF42" s="48">
        <f t="shared" si="51"/>
        <v>0</v>
      </c>
      <c r="AG42">
        <v>2</v>
      </c>
      <c r="AH42" s="16">
        <f>AE42+(AE42*'Ingreso Datos '!$D$17)</f>
        <v>30000</v>
      </c>
      <c r="AI42" s="48">
        <f t="shared" si="52"/>
        <v>60000</v>
      </c>
      <c r="AJ42">
        <v>0</v>
      </c>
      <c r="AK42" s="16">
        <f>AH42+(AH42*'Ingreso Datos '!$D$17)</f>
        <v>30000</v>
      </c>
      <c r="AL42" s="48">
        <f t="shared" si="53"/>
        <v>0</v>
      </c>
      <c r="AM42" s="93">
        <v>2</v>
      </c>
      <c r="AN42" s="16">
        <f>AK42+(AK42*'Ingreso Datos '!$D$17)</f>
        <v>30000</v>
      </c>
      <c r="AO42" s="48">
        <f t="shared" si="54"/>
        <v>60000</v>
      </c>
      <c r="AP42">
        <v>0</v>
      </c>
      <c r="AQ42" s="16">
        <f>AN42+(AN42*'Ingreso Datos '!$D$17)</f>
        <v>30000</v>
      </c>
      <c r="AR42" s="48">
        <f t="shared" si="55"/>
        <v>0</v>
      </c>
      <c r="AS42">
        <v>2</v>
      </c>
      <c r="AT42" s="16">
        <f>AQ42+(AQ42*'Ingreso Datos '!$D$17)</f>
        <v>30000</v>
      </c>
      <c r="AU42" s="48">
        <f t="shared" si="56"/>
        <v>60000</v>
      </c>
      <c r="AV42">
        <v>0</v>
      </c>
      <c r="AW42" s="16">
        <f>AT42+(AT42*'Ingreso Datos '!$D$17)</f>
        <v>30000</v>
      </c>
      <c r="AX42" s="48">
        <f t="shared" si="57"/>
        <v>0</v>
      </c>
      <c r="AY42">
        <v>2</v>
      </c>
      <c r="AZ42" s="16">
        <f>AW42+(AW42*'Ingreso Datos '!$D$17)</f>
        <v>30000</v>
      </c>
      <c r="BA42" s="48">
        <f t="shared" si="58"/>
        <v>60000</v>
      </c>
      <c r="BB42">
        <v>0</v>
      </c>
      <c r="BC42" s="16">
        <f>AZ42+(AZ42*'Ingreso Datos '!$D$17)</f>
        <v>30000</v>
      </c>
      <c r="BD42" s="48">
        <f t="shared" si="59"/>
        <v>0</v>
      </c>
      <c r="BE42">
        <v>2</v>
      </c>
      <c r="BF42" s="16">
        <f>BC42+(BC42*'Ingreso Datos '!$D$17)</f>
        <v>30000</v>
      </c>
      <c r="BG42" s="48">
        <f t="shared" si="60"/>
        <v>60000</v>
      </c>
      <c r="BH42">
        <v>0</v>
      </c>
      <c r="BI42" s="16">
        <f>BF42+(BF42*'Ingreso Datos '!$D$17)</f>
        <v>30000</v>
      </c>
      <c r="BJ42" s="48">
        <f t="shared" si="61"/>
        <v>0</v>
      </c>
      <c r="BK42">
        <f t="shared" si="62"/>
        <v>2</v>
      </c>
      <c r="BL42" s="16">
        <f>BI42+(BI42*'Ingreso Datos '!$D$17)</f>
        <v>30000</v>
      </c>
      <c r="BM42" s="48">
        <f t="shared" si="63"/>
        <v>60000</v>
      </c>
      <c r="BN42">
        <f t="shared" si="64"/>
        <v>0</v>
      </c>
      <c r="BO42" s="16">
        <f>BL42+(BL42*'Ingreso Datos '!$D$17)</f>
        <v>30000</v>
      </c>
      <c r="BP42" s="48">
        <f t="shared" si="65"/>
        <v>0</v>
      </c>
      <c r="BQ42">
        <f t="shared" si="66"/>
        <v>2</v>
      </c>
      <c r="BR42" s="16">
        <f>BO42+(BO42*'Ingreso Datos '!$D$17)</f>
        <v>30000</v>
      </c>
      <c r="BS42" s="48">
        <f t="shared" si="67"/>
        <v>60000</v>
      </c>
      <c r="BT42">
        <f t="shared" si="68"/>
        <v>0</v>
      </c>
      <c r="BU42" s="16">
        <f>BR42+(BR42*'Ingreso Datos '!$D$17)</f>
        <v>30000</v>
      </c>
      <c r="BV42" s="48">
        <f t="shared" si="69"/>
        <v>0</v>
      </c>
      <c r="BW42">
        <f t="shared" si="70"/>
        <v>2</v>
      </c>
      <c r="BX42" s="16">
        <f>BU42+(BU42*'Ingreso Datos '!$D$17)</f>
        <v>30000</v>
      </c>
      <c r="BY42" s="48">
        <f t="shared" si="71"/>
        <v>60000</v>
      </c>
    </row>
    <row r="43" spans="2:77" hidden="1" outlineLevel="1" x14ac:dyDescent="0.25">
      <c r="B43" s="12" t="s">
        <v>40</v>
      </c>
      <c r="C43" s="12">
        <v>10</v>
      </c>
      <c r="D43" s="16">
        <f>'Ingreso Datos '!H23</f>
        <v>21000</v>
      </c>
      <c r="E43" s="48">
        <f t="shared" si="42"/>
        <v>210000</v>
      </c>
      <c r="F43" s="15">
        <v>10</v>
      </c>
      <c r="G43" s="16">
        <f>D43+(D43*'Ingreso Datos '!$D$17)</f>
        <v>21000</v>
      </c>
      <c r="H43" s="48">
        <f t="shared" si="43"/>
        <v>210000</v>
      </c>
      <c r="I43" s="12">
        <v>10</v>
      </c>
      <c r="J43" s="16">
        <f>G43+(G43*'Ingreso Datos '!$D$17)</f>
        <v>21000</v>
      </c>
      <c r="K43" s="48">
        <f t="shared" si="44"/>
        <v>210000</v>
      </c>
      <c r="L43" s="15">
        <v>0</v>
      </c>
      <c r="M43" s="16">
        <f>J43+(J43*'Ingreso Datos '!$D$17)</f>
        <v>21000</v>
      </c>
      <c r="N43" s="48">
        <f t="shared" si="45"/>
        <v>0</v>
      </c>
      <c r="O43" s="13">
        <v>0</v>
      </c>
      <c r="P43" s="16">
        <f>M43+(M43*'Ingreso Datos '!$D$17)</f>
        <v>21000</v>
      </c>
      <c r="Q43" s="48">
        <f t="shared" si="46"/>
        <v>0</v>
      </c>
      <c r="R43">
        <v>0</v>
      </c>
      <c r="S43" s="16">
        <f>P43+(P43*'Ingreso Datos '!$D$17)</f>
        <v>21000</v>
      </c>
      <c r="T43" s="48">
        <f t="shared" si="47"/>
        <v>0</v>
      </c>
      <c r="U43">
        <v>0</v>
      </c>
      <c r="V43" s="16">
        <f>S43+(S43*'Ingreso Datos '!$D$17)</f>
        <v>21000</v>
      </c>
      <c r="W43" s="48">
        <f t="shared" si="48"/>
        <v>0</v>
      </c>
      <c r="X43">
        <v>0</v>
      </c>
      <c r="Y43" s="16">
        <f>V43+(V43*'Ingreso Datos '!$D$17)</f>
        <v>21000</v>
      </c>
      <c r="Z43" s="48">
        <f t="shared" si="49"/>
        <v>0</v>
      </c>
      <c r="AA43">
        <v>0</v>
      </c>
      <c r="AB43" s="16">
        <f>Y43+(Y43*'Ingreso Datos '!$D$17)</f>
        <v>21000</v>
      </c>
      <c r="AC43" s="48">
        <f t="shared" si="50"/>
        <v>0</v>
      </c>
      <c r="AD43">
        <v>0</v>
      </c>
      <c r="AE43" s="16">
        <f>AB43+(AB43*'Ingreso Datos '!$D$17)</f>
        <v>21000</v>
      </c>
      <c r="AF43" s="48">
        <f t="shared" si="51"/>
        <v>0</v>
      </c>
      <c r="AG43">
        <v>0</v>
      </c>
      <c r="AH43" s="16">
        <f>AE43+(AE43*'Ingreso Datos '!$D$17)</f>
        <v>21000</v>
      </c>
      <c r="AI43" s="48">
        <f t="shared" si="52"/>
        <v>0</v>
      </c>
      <c r="AJ43">
        <v>0</v>
      </c>
      <c r="AK43" s="16">
        <f>AH43+(AH43*'Ingreso Datos '!$D$17)</f>
        <v>21000</v>
      </c>
      <c r="AL43" s="48">
        <f t="shared" si="53"/>
        <v>0</v>
      </c>
      <c r="AM43" s="93">
        <v>0</v>
      </c>
      <c r="AN43" s="16">
        <f>AK43+(AK43*'Ingreso Datos '!$D$17)</f>
        <v>21000</v>
      </c>
      <c r="AO43" s="48">
        <f t="shared" si="54"/>
        <v>0</v>
      </c>
      <c r="AP43">
        <v>0</v>
      </c>
      <c r="AQ43" s="16">
        <f>AN43+(AN43*'Ingreso Datos '!$D$17)</f>
        <v>21000</v>
      </c>
      <c r="AR43" s="48">
        <f t="shared" si="55"/>
        <v>0</v>
      </c>
      <c r="AS43">
        <v>0</v>
      </c>
      <c r="AT43" s="16">
        <f>AQ43+(AQ43*'Ingreso Datos '!$D$17)</f>
        <v>21000</v>
      </c>
      <c r="AU43" s="48">
        <f t="shared" si="56"/>
        <v>0</v>
      </c>
      <c r="AV43">
        <v>0</v>
      </c>
      <c r="AW43" s="16">
        <f>AT43+(AT43*'Ingreso Datos '!$D$17)</f>
        <v>21000</v>
      </c>
      <c r="AX43" s="48">
        <f t="shared" si="57"/>
        <v>0</v>
      </c>
      <c r="AY43">
        <v>0</v>
      </c>
      <c r="AZ43" s="16">
        <f>AW43+(AW43*'Ingreso Datos '!$D$17)</f>
        <v>21000</v>
      </c>
      <c r="BA43" s="48">
        <f t="shared" si="58"/>
        <v>0</v>
      </c>
      <c r="BB43">
        <v>0</v>
      </c>
      <c r="BC43" s="16">
        <f>AZ43+(AZ43*'Ingreso Datos '!$D$17)</f>
        <v>21000</v>
      </c>
      <c r="BD43" s="48">
        <f t="shared" si="59"/>
        <v>0</v>
      </c>
      <c r="BE43">
        <v>0</v>
      </c>
      <c r="BF43" s="16">
        <f>BC43+(BC43*'Ingreso Datos '!$D$17)</f>
        <v>21000</v>
      </c>
      <c r="BG43" s="48">
        <f t="shared" si="60"/>
        <v>0</v>
      </c>
      <c r="BH43">
        <v>0</v>
      </c>
      <c r="BI43" s="16">
        <f>BF43+(BF43*'Ingreso Datos '!$D$17)</f>
        <v>21000</v>
      </c>
      <c r="BJ43" s="48">
        <f t="shared" si="61"/>
        <v>0</v>
      </c>
      <c r="BK43">
        <f t="shared" si="62"/>
        <v>0</v>
      </c>
      <c r="BL43" s="16">
        <f>BI43+(BI43*'Ingreso Datos '!$D$17)</f>
        <v>21000</v>
      </c>
      <c r="BM43" s="48">
        <f t="shared" si="63"/>
        <v>0</v>
      </c>
      <c r="BN43">
        <f t="shared" si="64"/>
        <v>0</v>
      </c>
      <c r="BO43" s="16">
        <f>BL43+(BL43*'Ingreso Datos '!$D$17)</f>
        <v>21000</v>
      </c>
      <c r="BP43" s="48">
        <f t="shared" si="65"/>
        <v>0</v>
      </c>
      <c r="BQ43">
        <f t="shared" si="66"/>
        <v>0</v>
      </c>
      <c r="BR43" s="16">
        <f>BO43+(BO43*'Ingreso Datos '!$D$17)</f>
        <v>21000</v>
      </c>
      <c r="BS43" s="48">
        <f t="shared" si="67"/>
        <v>0</v>
      </c>
      <c r="BT43">
        <f t="shared" si="68"/>
        <v>0</v>
      </c>
      <c r="BU43" s="16">
        <f>BR43+(BR43*'Ingreso Datos '!$D$17)</f>
        <v>21000</v>
      </c>
      <c r="BV43" s="48">
        <f t="shared" si="69"/>
        <v>0</v>
      </c>
      <c r="BW43">
        <f t="shared" si="70"/>
        <v>0</v>
      </c>
      <c r="BX43" s="16">
        <f>BU43+(BU43*'Ingreso Datos '!$D$17)</f>
        <v>21000</v>
      </c>
      <c r="BY43" s="48">
        <f t="shared" si="71"/>
        <v>0</v>
      </c>
    </row>
    <row r="44" spans="2:77" hidden="1" outlineLevel="1" x14ac:dyDescent="0.25">
      <c r="B44" s="12" t="s">
        <v>167</v>
      </c>
      <c r="C44" s="12">
        <v>0</v>
      </c>
      <c r="D44" s="16">
        <f>'Ingreso Datos '!H28</f>
        <v>350000</v>
      </c>
      <c r="E44" s="48">
        <f t="shared" si="42"/>
        <v>0</v>
      </c>
      <c r="F44" s="15">
        <v>0</v>
      </c>
      <c r="G44" s="16">
        <f>D44+(D44*'Ingreso Datos '!$D$17)</f>
        <v>350000</v>
      </c>
      <c r="H44" s="48">
        <f t="shared" si="43"/>
        <v>0</v>
      </c>
      <c r="I44" s="12">
        <v>1</v>
      </c>
      <c r="J44" s="16">
        <f>G44+(G44*'Ingreso Datos '!$D$17)</f>
        <v>350000</v>
      </c>
      <c r="K44" s="48">
        <f t="shared" si="44"/>
        <v>350000</v>
      </c>
      <c r="L44" s="15">
        <v>0</v>
      </c>
      <c r="M44" s="16">
        <f>J44+(J44*'Ingreso Datos '!$D$17)</f>
        <v>350000</v>
      </c>
      <c r="N44" s="48">
        <f t="shared" si="45"/>
        <v>0</v>
      </c>
      <c r="O44" s="13">
        <v>0</v>
      </c>
      <c r="P44" s="16">
        <f>M44+(M44*'Ingreso Datos '!$D$17)</f>
        <v>350000</v>
      </c>
      <c r="Q44" s="48">
        <f t="shared" si="46"/>
        <v>0</v>
      </c>
      <c r="R44">
        <v>0</v>
      </c>
      <c r="S44" s="16">
        <f>P44+(P44*'Ingreso Datos '!$D$17)</f>
        <v>350000</v>
      </c>
      <c r="T44" s="48">
        <f t="shared" si="47"/>
        <v>0</v>
      </c>
      <c r="U44">
        <v>0</v>
      </c>
      <c r="V44" s="16">
        <f>S44+(S44*'Ingreso Datos '!$D$17)</f>
        <v>350000</v>
      </c>
      <c r="W44" s="48">
        <f t="shared" si="48"/>
        <v>0</v>
      </c>
      <c r="X44">
        <v>0</v>
      </c>
      <c r="Y44" s="16">
        <f>V44+(V44*'Ingreso Datos '!$D$17)</f>
        <v>350000</v>
      </c>
      <c r="Z44" s="48">
        <f t="shared" si="49"/>
        <v>0</v>
      </c>
      <c r="AA44">
        <v>0</v>
      </c>
      <c r="AB44" s="16">
        <f>Y44+(Y44*'Ingreso Datos '!$D$17)</f>
        <v>350000</v>
      </c>
      <c r="AC44" s="48">
        <f t="shared" si="50"/>
        <v>0</v>
      </c>
      <c r="AD44">
        <v>0</v>
      </c>
      <c r="AE44" s="16">
        <f>AB44+(AB44*'Ingreso Datos '!$D$17)</f>
        <v>350000</v>
      </c>
      <c r="AF44" s="48">
        <f t="shared" si="51"/>
        <v>0</v>
      </c>
      <c r="AG44">
        <v>0</v>
      </c>
      <c r="AH44" s="16">
        <f>AE44+(AE44*'Ingreso Datos '!$D$17)</f>
        <v>350000</v>
      </c>
      <c r="AI44" s="48">
        <f t="shared" si="52"/>
        <v>0</v>
      </c>
      <c r="AJ44">
        <v>0</v>
      </c>
      <c r="AK44" s="16">
        <f>AH44+(AH44*'Ingreso Datos '!$D$17)</f>
        <v>350000</v>
      </c>
      <c r="AL44" s="48">
        <f t="shared" si="53"/>
        <v>0</v>
      </c>
      <c r="AM44" s="93">
        <v>0</v>
      </c>
      <c r="AN44" s="16">
        <f>AK44+(AK44*'Ingreso Datos '!$D$17)</f>
        <v>350000</v>
      </c>
      <c r="AO44" s="48">
        <f t="shared" si="54"/>
        <v>0</v>
      </c>
      <c r="AP44">
        <v>0</v>
      </c>
      <c r="AQ44" s="16">
        <f>AN44+(AN44*'Ingreso Datos '!$D$17)</f>
        <v>350000</v>
      </c>
      <c r="AR44" s="48">
        <f t="shared" si="55"/>
        <v>0</v>
      </c>
      <c r="AS44">
        <v>0</v>
      </c>
      <c r="AT44" s="16">
        <f>AQ44+(AQ44*'Ingreso Datos '!$D$17)</f>
        <v>350000</v>
      </c>
      <c r="AU44" s="48">
        <f t="shared" si="56"/>
        <v>0</v>
      </c>
      <c r="AV44">
        <v>0</v>
      </c>
      <c r="AW44" s="16">
        <f>AT44+(AT44*'Ingreso Datos '!$D$17)</f>
        <v>350000</v>
      </c>
      <c r="AX44" s="48">
        <f t="shared" si="57"/>
        <v>0</v>
      </c>
      <c r="AY44">
        <v>0</v>
      </c>
      <c r="AZ44" s="16">
        <f>AW44+(AW44*'Ingreso Datos '!$D$17)</f>
        <v>350000</v>
      </c>
      <c r="BA44" s="48">
        <f t="shared" si="58"/>
        <v>0</v>
      </c>
      <c r="BB44">
        <v>0</v>
      </c>
      <c r="BC44" s="16">
        <f>AZ44+(AZ44*'Ingreso Datos '!$D$17)</f>
        <v>350000</v>
      </c>
      <c r="BD44" s="48">
        <f t="shared" si="59"/>
        <v>0</v>
      </c>
      <c r="BE44">
        <v>0</v>
      </c>
      <c r="BF44" s="16">
        <f>BC44+(BC44*'Ingreso Datos '!$D$17)</f>
        <v>350000</v>
      </c>
      <c r="BG44" s="48">
        <f t="shared" si="60"/>
        <v>0</v>
      </c>
      <c r="BH44">
        <v>0</v>
      </c>
      <c r="BI44" s="16">
        <f>BF44+(BF44*'Ingreso Datos '!$D$17)</f>
        <v>350000</v>
      </c>
      <c r="BJ44" s="48">
        <f t="shared" si="61"/>
        <v>0</v>
      </c>
      <c r="BK44">
        <f t="shared" si="62"/>
        <v>0</v>
      </c>
      <c r="BL44" s="16">
        <f>BI44+(BI44*'Ingreso Datos '!$D$17)</f>
        <v>350000</v>
      </c>
      <c r="BM44" s="48">
        <f t="shared" si="63"/>
        <v>0</v>
      </c>
      <c r="BN44">
        <f t="shared" si="64"/>
        <v>0</v>
      </c>
      <c r="BO44" s="16">
        <f>BL44+(BL44*'Ingreso Datos '!$D$17)</f>
        <v>350000</v>
      </c>
      <c r="BP44" s="48">
        <f t="shared" si="65"/>
        <v>0</v>
      </c>
      <c r="BQ44">
        <f t="shared" si="66"/>
        <v>0</v>
      </c>
      <c r="BR44" s="16">
        <f>BO44+(BO44*'Ingreso Datos '!$D$17)</f>
        <v>350000</v>
      </c>
      <c r="BS44" s="48">
        <f t="shared" si="67"/>
        <v>0</v>
      </c>
      <c r="BT44">
        <f t="shared" si="68"/>
        <v>0</v>
      </c>
      <c r="BU44" s="16">
        <f>BR44+(BR44*'Ingreso Datos '!$D$17)</f>
        <v>350000</v>
      </c>
      <c r="BV44" s="48">
        <f t="shared" si="69"/>
        <v>0</v>
      </c>
      <c r="BW44">
        <f t="shared" si="70"/>
        <v>0</v>
      </c>
      <c r="BX44" s="16">
        <f>BU44+(BU44*'Ingreso Datos '!$D$17)</f>
        <v>350000</v>
      </c>
      <c r="BY44" s="48">
        <f t="shared" si="71"/>
        <v>0</v>
      </c>
    </row>
    <row r="45" spans="2:77" hidden="1" outlineLevel="1" x14ac:dyDescent="0.25">
      <c r="B45" s="12" t="s">
        <v>104</v>
      </c>
      <c r="C45" s="12">
        <v>0</v>
      </c>
      <c r="D45" s="16">
        <f>'Ingreso Datos '!H29</f>
        <v>1300000</v>
      </c>
      <c r="E45" s="48">
        <f t="shared" si="42"/>
        <v>0</v>
      </c>
      <c r="F45" s="15">
        <v>0</v>
      </c>
      <c r="G45" s="16">
        <f>D45+(D45*'Ingreso Datos '!$D$17)</f>
        <v>1300000</v>
      </c>
      <c r="H45" s="48">
        <f t="shared" si="43"/>
        <v>0</v>
      </c>
      <c r="I45" s="12">
        <v>0</v>
      </c>
      <c r="J45" s="16">
        <f>G45+(G45*'Ingreso Datos '!$D$17)</f>
        <v>1300000</v>
      </c>
      <c r="K45" s="48">
        <f t="shared" si="44"/>
        <v>0</v>
      </c>
      <c r="L45" s="15">
        <v>1</v>
      </c>
      <c r="M45" s="16">
        <f>J45+(J45*'Ingreso Datos '!$D$17)</f>
        <v>1300000</v>
      </c>
      <c r="N45" s="48">
        <f t="shared" si="45"/>
        <v>1300000</v>
      </c>
      <c r="O45" s="13">
        <v>0</v>
      </c>
      <c r="P45" s="16">
        <f>M45+(M45*'Ingreso Datos '!$D$17)</f>
        <v>1300000</v>
      </c>
      <c r="Q45" s="48">
        <f t="shared" si="46"/>
        <v>0</v>
      </c>
      <c r="R45">
        <v>0</v>
      </c>
      <c r="S45" s="16">
        <f>P45+(P45*'Ingreso Datos '!$D$17)</f>
        <v>1300000</v>
      </c>
      <c r="T45" s="48">
        <f t="shared" si="47"/>
        <v>0</v>
      </c>
      <c r="U45">
        <v>0</v>
      </c>
      <c r="V45" s="16">
        <f>S45+(S45*'Ingreso Datos '!$D$17)</f>
        <v>1300000</v>
      </c>
      <c r="W45" s="48">
        <f t="shared" si="48"/>
        <v>0</v>
      </c>
      <c r="X45">
        <v>0</v>
      </c>
      <c r="Y45" s="16">
        <f>V45+(V45*'Ingreso Datos '!$D$17)</f>
        <v>1300000</v>
      </c>
      <c r="Z45" s="48">
        <f t="shared" si="49"/>
        <v>0</v>
      </c>
      <c r="AA45">
        <v>0</v>
      </c>
      <c r="AB45" s="16">
        <f>Y45+(Y45*'Ingreso Datos '!$D$17)</f>
        <v>1300000</v>
      </c>
      <c r="AC45" s="48">
        <f t="shared" si="50"/>
        <v>0</v>
      </c>
      <c r="AD45">
        <v>0</v>
      </c>
      <c r="AE45" s="16">
        <f>AB45+(AB45*'Ingreso Datos '!$D$17)</f>
        <v>1300000</v>
      </c>
      <c r="AF45" s="48">
        <f t="shared" si="51"/>
        <v>0</v>
      </c>
      <c r="AG45">
        <v>0</v>
      </c>
      <c r="AH45" s="16">
        <f>AE45+(AE45*'Ingreso Datos '!$D$17)</f>
        <v>1300000</v>
      </c>
      <c r="AI45" s="48">
        <f t="shared" si="52"/>
        <v>0</v>
      </c>
      <c r="AJ45">
        <v>0</v>
      </c>
      <c r="AK45" s="16">
        <f>AH45+(AH45*'Ingreso Datos '!$D$17)</f>
        <v>1300000</v>
      </c>
      <c r="AL45" s="48">
        <f t="shared" si="53"/>
        <v>0</v>
      </c>
      <c r="AM45" s="93">
        <v>0</v>
      </c>
      <c r="AN45" s="16">
        <f>AK45+(AK45*'Ingreso Datos '!$D$17)</f>
        <v>1300000</v>
      </c>
      <c r="AO45" s="48">
        <f t="shared" si="54"/>
        <v>0</v>
      </c>
      <c r="AP45">
        <v>0</v>
      </c>
      <c r="AQ45" s="16">
        <f>AN45+(AN45*'Ingreso Datos '!$D$17)</f>
        <v>1300000</v>
      </c>
      <c r="AR45" s="48">
        <f t="shared" si="55"/>
        <v>0</v>
      </c>
      <c r="AS45">
        <v>0</v>
      </c>
      <c r="AT45" s="16">
        <f>AQ45+(AQ45*'Ingreso Datos '!$D$17)</f>
        <v>1300000</v>
      </c>
      <c r="AU45" s="48">
        <f t="shared" si="56"/>
        <v>0</v>
      </c>
      <c r="AV45">
        <v>0</v>
      </c>
      <c r="AW45" s="16">
        <f>AT45+(AT45*'Ingreso Datos '!$D$17)</f>
        <v>1300000</v>
      </c>
      <c r="AX45" s="48">
        <f t="shared" si="57"/>
        <v>0</v>
      </c>
      <c r="AY45">
        <v>0</v>
      </c>
      <c r="AZ45" s="16">
        <f>AW45+(AW45*'Ingreso Datos '!$D$17)</f>
        <v>1300000</v>
      </c>
      <c r="BA45" s="48">
        <f t="shared" si="58"/>
        <v>0</v>
      </c>
      <c r="BB45">
        <v>0</v>
      </c>
      <c r="BC45" s="16">
        <f>AZ45+(AZ45*'Ingreso Datos '!$D$17)</f>
        <v>1300000</v>
      </c>
      <c r="BD45" s="48">
        <f t="shared" si="59"/>
        <v>0</v>
      </c>
      <c r="BE45">
        <v>0</v>
      </c>
      <c r="BF45" s="16">
        <f>BC45+(BC45*'Ingreso Datos '!$D$17)</f>
        <v>1300000</v>
      </c>
      <c r="BG45" s="48">
        <f t="shared" si="60"/>
        <v>0</v>
      </c>
      <c r="BH45">
        <v>0</v>
      </c>
      <c r="BI45" s="16">
        <f>BF45+(BF45*'Ingreso Datos '!$D$17)</f>
        <v>1300000</v>
      </c>
      <c r="BJ45" s="48">
        <f t="shared" si="61"/>
        <v>0</v>
      </c>
      <c r="BK45">
        <f t="shared" si="62"/>
        <v>0</v>
      </c>
      <c r="BL45" s="16">
        <f>BI45+(BI45*'Ingreso Datos '!$D$17)</f>
        <v>1300000</v>
      </c>
      <c r="BM45" s="48">
        <f t="shared" si="63"/>
        <v>0</v>
      </c>
      <c r="BN45">
        <f t="shared" si="64"/>
        <v>0</v>
      </c>
      <c r="BO45" s="16">
        <f>BL45+(BL45*'Ingreso Datos '!$D$17)</f>
        <v>1300000</v>
      </c>
      <c r="BP45" s="48">
        <f t="shared" si="65"/>
        <v>0</v>
      </c>
      <c r="BQ45">
        <f t="shared" si="66"/>
        <v>0</v>
      </c>
      <c r="BR45" s="16">
        <f>BO45+(BO45*'Ingreso Datos '!$D$17)</f>
        <v>1300000</v>
      </c>
      <c r="BS45" s="48">
        <f t="shared" si="67"/>
        <v>0</v>
      </c>
      <c r="BT45">
        <f t="shared" si="68"/>
        <v>0</v>
      </c>
      <c r="BU45" s="16">
        <f>BR45+(BR45*'Ingreso Datos '!$D$17)</f>
        <v>1300000</v>
      </c>
      <c r="BV45" s="48">
        <f t="shared" si="69"/>
        <v>0</v>
      </c>
      <c r="BW45">
        <f t="shared" si="70"/>
        <v>0</v>
      </c>
      <c r="BX45" s="16">
        <f>BU45+(BU45*'Ingreso Datos '!$D$17)</f>
        <v>1300000</v>
      </c>
      <c r="BY45" s="48">
        <f t="shared" si="71"/>
        <v>0</v>
      </c>
    </row>
    <row r="46" spans="2:77" hidden="1" outlineLevel="1" x14ac:dyDescent="0.25">
      <c r="B46" s="12" t="s">
        <v>168</v>
      </c>
      <c r="C46" s="12">
        <f>'Ingreso Datos '!D12</f>
        <v>1111</v>
      </c>
      <c r="D46" s="17">
        <f>'Ingreso Datos '!H24</f>
        <v>2100</v>
      </c>
      <c r="E46" s="48">
        <f t="shared" si="42"/>
        <v>2333100</v>
      </c>
      <c r="F46" s="15">
        <f>C46*'Ingreso Datos '!D13</f>
        <v>111.10000000000001</v>
      </c>
      <c r="G46" s="16">
        <f>D46+(D46*'Ingreso Datos '!$D$17)</f>
        <v>2100</v>
      </c>
      <c r="H46" s="48">
        <f t="shared" si="43"/>
        <v>233310.00000000003</v>
      </c>
      <c r="I46" s="15">
        <f>C46*'Ingreso Datos '!D14</f>
        <v>111.10000000000001</v>
      </c>
      <c r="J46" s="16">
        <f>G46+(G46*'Ingreso Datos '!$D$17)</f>
        <v>2100</v>
      </c>
      <c r="K46" s="48">
        <f t="shared" si="44"/>
        <v>233310.00000000003</v>
      </c>
      <c r="L46" s="15">
        <v>0</v>
      </c>
      <c r="M46" s="16">
        <f>J46+(J46*'Ingreso Datos '!$D$17)</f>
        <v>2100</v>
      </c>
      <c r="N46" s="48">
        <f t="shared" si="45"/>
        <v>0</v>
      </c>
      <c r="O46" s="13">
        <v>0</v>
      </c>
      <c r="P46" s="16">
        <f>M46+(M46*'Ingreso Datos '!$D$17)</f>
        <v>2100</v>
      </c>
      <c r="Q46" s="48">
        <f t="shared" si="46"/>
        <v>0</v>
      </c>
      <c r="R46">
        <v>0</v>
      </c>
      <c r="S46" s="16">
        <f>P46+(P46*'Ingreso Datos '!$D$17)</f>
        <v>2100</v>
      </c>
      <c r="T46" s="48">
        <f t="shared" si="47"/>
        <v>0</v>
      </c>
      <c r="U46">
        <v>0</v>
      </c>
      <c r="V46" s="16">
        <f>S46+(S46*'Ingreso Datos '!$D$17)</f>
        <v>2100</v>
      </c>
      <c r="W46" s="48">
        <f t="shared" si="48"/>
        <v>0</v>
      </c>
      <c r="X46">
        <v>0</v>
      </c>
      <c r="Y46" s="16">
        <f>V46+(V46*'Ingreso Datos '!$D$17)</f>
        <v>2100</v>
      </c>
      <c r="Z46" s="48">
        <f t="shared" si="49"/>
        <v>0</v>
      </c>
      <c r="AA46">
        <v>0</v>
      </c>
      <c r="AB46" s="16">
        <f>Y46+(Y46*'Ingreso Datos '!$D$17)</f>
        <v>2100</v>
      </c>
      <c r="AC46" s="48">
        <f t="shared" si="50"/>
        <v>0</v>
      </c>
      <c r="AD46">
        <v>0</v>
      </c>
      <c r="AE46" s="16">
        <f>AB46+(AB46*'Ingreso Datos '!$D$17)</f>
        <v>2100</v>
      </c>
      <c r="AF46" s="48">
        <f t="shared" si="51"/>
        <v>0</v>
      </c>
      <c r="AG46">
        <v>0</v>
      </c>
      <c r="AH46" s="16">
        <f>AE46+(AE46*'Ingreso Datos '!$D$17)</f>
        <v>2100</v>
      </c>
      <c r="AI46" s="48">
        <f t="shared" si="52"/>
        <v>0</v>
      </c>
      <c r="AJ46">
        <v>0</v>
      </c>
      <c r="AK46" s="16">
        <f>AH46+(AH46*'Ingreso Datos '!$D$17)</f>
        <v>2100</v>
      </c>
      <c r="AL46" s="48">
        <f t="shared" si="53"/>
        <v>0</v>
      </c>
      <c r="AM46" s="93">
        <v>0</v>
      </c>
      <c r="AN46" s="16">
        <f>AK46+(AK46*'Ingreso Datos '!$D$17)</f>
        <v>2100</v>
      </c>
      <c r="AO46" s="48">
        <f t="shared" si="54"/>
        <v>0</v>
      </c>
      <c r="AP46">
        <v>0</v>
      </c>
      <c r="AQ46" s="16">
        <f>AN46+(AN46*'Ingreso Datos '!$D$17)</f>
        <v>2100</v>
      </c>
      <c r="AR46" s="48">
        <f t="shared" si="55"/>
        <v>0</v>
      </c>
      <c r="AS46">
        <v>0</v>
      </c>
      <c r="AT46" s="16">
        <f>AQ46+(AQ46*'Ingreso Datos '!$D$17)</f>
        <v>2100</v>
      </c>
      <c r="AU46" s="48">
        <f t="shared" si="56"/>
        <v>0</v>
      </c>
      <c r="AV46">
        <v>0</v>
      </c>
      <c r="AW46" s="16">
        <f>AT46+(AT46*'Ingreso Datos '!$D$17)</f>
        <v>2100</v>
      </c>
      <c r="AX46" s="48">
        <f t="shared" si="57"/>
        <v>0</v>
      </c>
      <c r="AY46">
        <v>0</v>
      </c>
      <c r="AZ46" s="16">
        <f>AW46+(AW46*'Ingreso Datos '!$D$17)</f>
        <v>2100</v>
      </c>
      <c r="BA46" s="48">
        <f t="shared" si="58"/>
        <v>0</v>
      </c>
      <c r="BB46">
        <v>0</v>
      </c>
      <c r="BC46" s="16">
        <f>AZ46+(AZ46*'Ingreso Datos '!$D$17)</f>
        <v>2100</v>
      </c>
      <c r="BD46" s="48">
        <f t="shared" si="59"/>
        <v>0</v>
      </c>
      <c r="BE46">
        <v>0</v>
      </c>
      <c r="BF46" s="16">
        <f>BC46+(BC46*'Ingreso Datos '!$D$17)</f>
        <v>2100</v>
      </c>
      <c r="BG46" s="48">
        <f t="shared" si="60"/>
        <v>0</v>
      </c>
      <c r="BH46">
        <v>0</v>
      </c>
      <c r="BI46" s="16">
        <f>BF46+(BF46*'Ingreso Datos '!$D$17)</f>
        <v>2100</v>
      </c>
      <c r="BJ46" s="48">
        <f t="shared" si="61"/>
        <v>0</v>
      </c>
      <c r="BK46">
        <f t="shared" si="62"/>
        <v>0</v>
      </c>
      <c r="BL46" s="16">
        <f>BI46+(BI46*'Ingreso Datos '!$D$17)</f>
        <v>2100</v>
      </c>
      <c r="BM46" s="48">
        <f t="shared" si="63"/>
        <v>0</v>
      </c>
      <c r="BN46">
        <f t="shared" si="64"/>
        <v>0</v>
      </c>
      <c r="BO46" s="16">
        <f>BL46+(BL46*'Ingreso Datos '!$D$17)</f>
        <v>2100</v>
      </c>
      <c r="BP46" s="48">
        <f t="shared" si="65"/>
        <v>0</v>
      </c>
      <c r="BQ46">
        <f t="shared" si="66"/>
        <v>0</v>
      </c>
      <c r="BR46" s="16">
        <f>BO46+(BO46*'Ingreso Datos '!$D$17)</f>
        <v>2100</v>
      </c>
      <c r="BS46" s="48">
        <f t="shared" si="67"/>
        <v>0</v>
      </c>
      <c r="BT46">
        <f t="shared" si="68"/>
        <v>0</v>
      </c>
      <c r="BU46" s="16">
        <f>BR46+(BR46*'Ingreso Datos '!$D$17)</f>
        <v>2100</v>
      </c>
      <c r="BV46" s="48">
        <f t="shared" si="69"/>
        <v>0</v>
      </c>
      <c r="BW46">
        <f t="shared" si="70"/>
        <v>0</v>
      </c>
      <c r="BX46" s="16">
        <f>BU46+(BU46*'Ingreso Datos '!$D$17)</f>
        <v>2100</v>
      </c>
      <c r="BY46" s="48">
        <f t="shared" si="71"/>
        <v>0</v>
      </c>
    </row>
    <row r="47" spans="2:77" s="2" customFormat="1" collapsed="1" x14ac:dyDescent="0.25">
      <c r="B47" s="130" t="s">
        <v>84</v>
      </c>
      <c r="C47" s="19"/>
      <c r="D47" s="20"/>
      <c r="E47" s="46">
        <f>SUM(E29:E46)</f>
        <v>4343100</v>
      </c>
      <c r="F47" s="21"/>
      <c r="G47" s="21"/>
      <c r="H47" s="46">
        <f>SUM(H29:H46)</f>
        <v>1588310</v>
      </c>
      <c r="I47" s="19"/>
      <c r="J47" s="21"/>
      <c r="K47" s="46">
        <f>SUM(K29:K46)</f>
        <v>1783310</v>
      </c>
      <c r="L47" s="21"/>
      <c r="M47" s="21"/>
      <c r="N47" s="46">
        <f>SUM(N29:N46)</f>
        <v>2565000</v>
      </c>
      <c r="O47" s="21"/>
      <c r="P47" s="21"/>
      <c r="Q47" s="46">
        <f>SUM(Q29:Q46)</f>
        <v>1725000</v>
      </c>
      <c r="S47" s="21"/>
      <c r="T47" s="46">
        <f>SUM(T29:T46)</f>
        <v>1265000</v>
      </c>
      <c r="V47" s="21"/>
      <c r="W47" s="46">
        <f>SUM(W29:W46)</f>
        <v>1215000</v>
      </c>
      <c r="Y47" s="21"/>
      <c r="Z47" s="46">
        <f>SUM(Z29:Z46)</f>
        <v>1365000</v>
      </c>
      <c r="AB47" s="21"/>
      <c r="AC47" s="46">
        <f>SUM(AC29:AC46)</f>
        <v>1215000</v>
      </c>
      <c r="AE47" s="21"/>
      <c r="AF47" s="46">
        <f>SUM(AF29:AF46)</f>
        <v>1365000</v>
      </c>
      <c r="AH47" s="21"/>
      <c r="AI47" s="46">
        <f>SUM(AI29:AI46)</f>
        <v>1215000</v>
      </c>
      <c r="AK47" s="21"/>
      <c r="AL47" s="46">
        <f>SUM(AL29:AL46)</f>
        <v>1365000</v>
      </c>
      <c r="AN47" s="21"/>
      <c r="AO47" s="46">
        <f>SUM(AO29:AO46)</f>
        <v>1215000</v>
      </c>
      <c r="AQ47" s="21"/>
      <c r="AR47" s="46">
        <f>SUM(AR29:AR46)</f>
        <v>1365000</v>
      </c>
      <c r="AT47" s="21"/>
      <c r="AU47" s="46">
        <f>SUM(AU29:AU46)</f>
        <v>1215000</v>
      </c>
      <c r="AW47" s="21"/>
      <c r="AX47" s="46">
        <f>SUM(AX29:AX46)</f>
        <v>1365000</v>
      </c>
      <c r="AZ47" s="21"/>
      <c r="BA47" s="46">
        <f>SUM(BA29:BA46)</f>
        <v>1215000</v>
      </c>
      <c r="BC47" s="21"/>
      <c r="BD47" s="46">
        <f>SUM(BD29:BD46)</f>
        <v>1365000</v>
      </c>
      <c r="BF47" s="21"/>
      <c r="BG47" s="46">
        <f>SUM(BG29:BG46)</f>
        <v>1215000</v>
      </c>
      <c r="BI47" s="21"/>
      <c r="BJ47" s="46">
        <f>SUM(BJ29:BJ46)</f>
        <v>1365000</v>
      </c>
      <c r="BL47" s="21"/>
      <c r="BM47" s="46">
        <f>SUM(BM29:BM46)</f>
        <v>1215000</v>
      </c>
      <c r="BO47" s="21"/>
      <c r="BP47" s="46">
        <f>SUM(BP29:BP46)</f>
        <v>1365000</v>
      </c>
      <c r="BR47" s="21"/>
      <c r="BS47" s="46">
        <f>SUM(BS29:BS46)</f>
        <v>1215000</v>
      </c>
      <c r="BU47" s="21"/>
      <c r="BV47" s="46">
        <f>SUM(BV29:BV46)</f>
        <v>1365000</v>
      </c>
      <c r="BX47" s="21"/>
      <c r="BY47" s="46">
        <f>SUM(BY29:BY46)</f>
        <v>1215000</v>
      </c>
    </row>
    <row r="48" spans="2:77" x14ac:dyDescent="0.25">
      <c r="B48" s="29" t="s">
        <v>137</v>
      </c>
      <c r="C48" s="7" t="s">
        <v>136</v>
      </c>
      <c r="D48" s="7" t="s">
        <v>95</v>
      </c>
      <c r="E48" s="153" t="s">
        <v>29</v>
      </c>
      <c r="F48" s="7" t="s">
        <v>136</v>
      </c>
      <c r="G48" s="7" t="s">
        <v>95</v>
      </c>
      <c r="H48" s="153" t="s">
        <v>29</v>
      </c>
      <c r="I48" s="7" t="s">
        <v>136</v>
      </c>
      <c r="J48" s="7" t="s">
        <v>95</v>
      </c>
      <c r="K48" s="153" t="s">
        <v>29</v>
      </c>
      <c r="L48" s="7" t="s">
        <v>136</v>
      </c>
      <c r="M48" s="7" t="s">
        <v>95</v>
      </c>
      <c r="N48" s="153" t="s">
        <v>29</v>
      </c>
      <c r="O48" s="7" t="s">
        <v>136</v>
      </c>
      <c r="P48" s="7" t="s">
        <v>95</v>
      </c>
      <c r="Q48" s="153" t="s">
        <v>29</v>
      </c>
      <c r="R48" s="7" t="s">
        <v>136</v>
      </c>
      <c r="S48" s="7" t="s">
        <v>95</v>
      </c>
      <c r="T48" s="153" t="s">
        <v>29</v>
      </c>
      <c r="U48" s="7" t="s">
        <v>136</v>
      </c>
      <c r="V48" s="7" t="s">
        <v>95</v>
      </c>
      <c r="W48" s="153" t="s">
        <v>29</v>
      </c>
      <c r="X48" s="7" t="s">
        <v>136</v>
      </c>
      <c r="Y48" s="7" t="s">
        <v>95</v>
      </c>
      <c r="Z48" s="153" t="s">
        <v>29</v>
      </c>
      <c r="AA48" s="7" t="s">
        <v>136</v>
      </c>
      <c r="AB48" s="7" t="s">
        <v>95</v>
      </c>
      <c r="AC48" s="153" t="s">
        <v>29</v>
      </c>
      <c r="AD48" s="7" t="s">
        <v>136</v>
      </c>
      <c r="AE48" s="7" t="s">
        <v>95</v>
      </c>
      <c r="AF48" s="153" t="s">
        <v>29</v>
      </c>
      <c r="AG48" s="7" t="s">
        <v>136</v>
      </c>
      <c r="AH48" s="7" t="s">
        <v>95</v>
      </c>
      <c r="AI48" s="153" t="s">
        <v>29</v>
      </c>
      <c r="AJ48" s="7" t="s">
        <v>136</v>
      </c>
      <c r="AK48" s="7" t="s">
        <v>95</v>
      </c>
      <c r="AL48" s="153" t="s">
        <v>29</v>
      </c>
      <c r="AM48" s="7" t="s">
        <v>136</v>
      </c>
      <c r="AN48" s="7" t="s">
        <v>95</v>
      </c>
      <c r="AO48" s="153" t="s">
        <v>29</v>
      </c>
      <c r="AP48" s="7" t="s">
        <v>136</v>
      </c>
      <c r="AQ48" s="7" t="s">
        <v>95</v>
      </c>
      <c r="AR48" s="153" t="s">
        <v>29</v>
      </c>
      <c r="AS48" s="7" t="s">
        <v>136</v>
      </c>
      <c r="AT48" s="7" t="s">
        <v>95</v>
      </c>
      <c r="AU48" s="153" t="s">
        <v>29</v>
      </c>
      <c r="AV48" s="7" t="s">
        <v>136</v>
      </c>
      <c r="AW48" s="7" t="s">
        <v>95</v>
      </c>
      <c r="AX48" s="153" t="s">
        <v>29</v>
      </c>
      <c r="AY48" s="7" t="s">
        <v>136</v>
      </c>
      <c r="AZ48" s="7" t="s">
        <v>95</v>
      </c>
      <c r="BA48" s="153" t="s">
        <v>29</v>
      </c>
      <c r="BB48" s="7" t="s">
        <v>136</v>
      </c>
      <c r="BC48" s="7" t="s">
        <v>95</v>
      </c>
      <c r="BD48" s="153" t="s">
        <v>29</v>
      </c>
      <c r="BE48" s="7" t="s">
        <v>136</v>
      </c>
      <c r="BF48" s="7" t="s">
        <v>95</v>
      </c>
      <c r="BG48" s="153" t="s">
        <v>29</v>
      </c>
      <c r="BH48" s="7" t="s">
        <v>136</v>
      </c>
      <c r="BI48" s="7" t="s">
        <v>95</v>
      </c>
      <c r="BJ48" s="153" t="s">
        <v>29</v>
      </c>
      <c r="BK48" s="7" t="s">
        <v>136</v>
      </c>
      <c r="BL48" s="7" t="s">
        <v>95</v>
      </c>
      <c r="BM48" s="153" t="s">
        <v>29</v>
      </c>
      <c r="BN48" s="7" t="s">
        <v>136</v>
      </c>
      <c r="BO48" s="7" t="s">
        <v>95</v>
      </c>
      <c r="BP48" s="153" t="s">
        <v>29</v>
      </c>
      <c r="BQ48" s="7" t="s">
        <v>136</v>
      </c>
      <c r="BR48" s="7" t="s">
        <v>95</v>
      </c>
      <c r="BS48" s="153" t="s">
        <v>29</v>
      </c>
      <c r="BT48" s="7" t="s">
        <v>136</v>
      </c>
      <c r="BU48" s="7" t="s">
        <v>95</v>
      </c>
      <c r="BV48" s="153" t="s">
        <v>29</v>
      </c>
      <c r="BW48" s="7" t="s">
        <v>136</v>
      </c>
      <c r="BX48" s="7" t="s">
        <v>95</v>
      </c>
      <c r="BY48" s="153" t="s">
        <v>29</v>
      </c>
    </row>
    <row r="49" spans="2:77" hidden="1" outlineLevel="1" x14ac:dyDescent="0.25">
      <c r="B49" t="s">
        <v>87</v>
      </c>
      <c r="C49" s="12">
        <v>12</v>
      </c>
      <c r="D49" s="17">
        <f>'Ingreso Datos '!H32</f>
        <v>65000</v>
      </c>
      <c r="E49" s="17">
        <f>D49*C49</f>
        <v>780000</v>
      </c>
      <c r="F49" s="15">
        <v>12</v>
      </c>
      <c r="G49" s="16">
        <f>D49+(D49*'Ingreso Datos '!$D$17)</f>
        <v>65000</v>
      </c>
      <c r="H49" s="49">
        <f>G49*F49</f>
        <v>780000</v>
      </c>
      <c r="I49" s="15">
        <v>12</v>
      </c>
      <c r="J49" s="16">
        <f>G49+(G49*'Ingreso Datos '!$D$17)</f>
        <v>65000</v>
      </c>
      <c r="K49" s="49">
        <f>J49*I49</f>
        <v>780000</v>
      </c>
      <c r="L49" s="15">
        <v>12</v>
      </c>
      <c r="M49" s="16">
        <f>J49+(J49*'Ingreso Datos '!$D$17)</f>
        <v>65000</v>
      </c>
      <c r="N49" s="17">
        <f>M49*L49</f>
        <v>780000</v>
      </c>
      <c r="O49" s="15">
        <v>12</v>
      </c>
      <c r="P49" s="16">
        <f>M49+(M49*'Ingreso Datos '!$D$17)</f>
        <v>65000</v>
      </c>
      <c r="Q49" s="17">
        <f>P49*O49</f>
        <v>780000</v>
      </c>
      <c r="R49" s="15">
        <v>12</v>
      </c>
      <c r="S49" s="16">
        <f>P49+(P49*'Ingreso Datos '!$D$17)</f>
        <v>65000</v>
      </c>
      <c r="T49" s="17">
        <f>S49*R49</f>
        <v>780000</v>
      </c>
      <c r="U49" s="15">
        <v>12</v>
      </c>
      <c r="V49" s="16">
        <f>S49+(S49*'Ingreso Datos '!$D$17)</f>
        <v>65000</v>
      </c>
      <c r="W49" s="17">
        <f>V49*U49</f>
        <v>780000</v>
      </c>
      <c r="X49" s="15">
        <v>12</v>
      </c>
      <c r="Y49" s="16">
        <f>V49+(V49*'Ingreso Datos '!$D$17)</f>
        <v>65000</v>
      </c>
      <c r="Z49" s="17">
        <f>Y49*X49</f>
        <v>780000</v>
      </c>
      <c r="AA49" s="15">
        <v>12</v>
      </c>
      <c r="AB49" s="16">
        <f>Y49+(Y49*'Ingreso Datos '!$D$17)</f>
        <v>65000</v>
      </c>
      <c r="AC49" s="17">
        <f>AB49*AA49</f>
        <v>780000</v>
      </c>
      <c r="AD49" s="15">
        <v>12</v>
      </c>
      <c r="AE49" s="16">
        <f>AB49+(AB49*'Ingreso Datos '!$D$17)</f>
        <v>65000</v>
      </c>
      <c r="AF49" s="17">
        <f>AE49*AD49</f>
        <v>780000</v>
      </c>
      <c r="AG49" s="15">
        <v>12</v>
      </c>
      <c r="AH49" s="16">
        <f>AE49+(AE49*'Ingreso Datos '!$D$17)</f>
        <v>65000</v>
      </c>
      <c r="AI49" s="17">
        <f>AH49*AG49</f>
        <v>780000</v>
      </c>
      <c r="AJ49" s="15">
        <v>12</v>
      </c>
      <c r="AK49" s="16">
        <f>AH49+(AH49*'Ingreso Datos '!$D$17)</f>
        <v>65000</v>
      </c>
      <c r="AL49" s="17">
        <f>AK49*AJ49</f>
        <v>780000</v>
      </c>
      <c r="AM49" s="15">
        <v>12</v>
      </c>
      <c r="AN49" s="16">
        <f>AK49+(AK49*'Ingreso Datos '!$D$17)</f>
        <v>65000</v>
      </c>
      <c r="AO49" s="17">
        <f>AN49*AM49</f>
        <v>780000</v>
      </c>
      <c r="AP49" s="15">
        <v>12</v>
      </c>
      <c r="AQ49" s="16">
        <f>AN49+(AN49*'Ingreso Datos '!$D$17)</f>
        <v>65000</v>
      </c>
      <c r="AR49" s="17">
        <f>AQ49*AP49</f>
        <v>780000</v>
      </c>
      <c r="AS49" s="15">
        <v>12</v>
      </c>
      <c r="AT49" s="16">
        <f>AQ49+(AQ49*'Ingreso Datos '!$D$17)</f>
        <v>65000</v>
      </c>
      <c r="AU49" s="17">
        <f>AT49*AS49</f>
        <v>780000</v>
      </c>
      <c r="AV49" s="15">
        <v>12</v>
      </c>
      <c r="AW49" s="16">
        <f>AT49+(AT49*'Ingreso Datos '!$D$17)</f>
        <v>65000</v>
      </c>
      <c r="AX49" s="17">
        <f>AW49*AV49</f>
        <v>780000</v>
      </c>
      <c r="AY49" s="15">
        <v>12</v>
      </c>
      <c r="AZ49" s="16">
        <f>AW49+(AW49*'Ingreso Datos '!$D$17)</f>
        <v>65000</v>
      </c>
      <c r="BA49" s="17">
        <f>AZ49*AY49</f>
        <v>780000</v>
      </c>
      <c r="BB49" s="15">
        <v>12</v>
      </c>
      <c r="BC49" s="16">
        <f>AZ49+(AZ49*'Ingreso Datos '!$D$17)</f>
        <v>65000</v>
      </c>
      <c r="BD49" s="17">
        <f>BC49*BB49</f>
        <v>780000</v>
      </c>
      <c r="BE49" s="15">
        <v>12</v>
      </c>
      <c r="BF49" s="16">
        <f>BC49+(BC49*'Ingreso Datos '!$D$17)</f>
        <v>65000</v>
      </c>
      <c r="BG49" s="17">
        <f>BF49*BE49</f>
        <v>780000</v>
      </c>
      <c r="BH49" s="15">
        <v>12</v>
      </c>
      <c r="BI49" s="16">
        <f>BF49+(BF49*'Ingreso Datos '!$D$17)</f>
        <v>65000</v>
      </c>
      <c r="BJ49" s="17">
        <f>BI49*BH49</f>
        <v>780000</v>
      </c>
      <c r="BK49" s="15">
        <v>12</v>
      </c>
      <c r="BL49" s="16">
        <f>BI49+(BI49*'Ingreso Datos '!$D$17)</f>
        <v>65000</v>
      </c>
      <c r="BM49" s="17">
        <f>BL49*BK49</f>
        <v>780000</v>
      </c>
      <c r="BN49" s="15">
        <v>12</v>
      </c>
      <c r="BO49" s="16">
        <f>BL49+(BL49*'Ingreso Datos '!$D$17)</f>
        <v>65000</v>
      </c>
      <c r="BP49" s="17">
        <f>BO49*BN49</f>
        <v>780000</v>
      </c>
      <c r="BQ49" s="15">
        <v>12</v>
      </c>
      <c r="BR49" s="16">
        <f>BO49+(BO49*'Ingreso Datos '!$D$17)</f>
        <v>65000</v>
      </c>
      <c r="BS49" s="17">
        <f>BR49*BQ49</f>
        <v>780000</v>
      </c>
      <c r="BT49" s="15">
        <v>12</v>
      </c>
      <c r="BU49" s="16">
        <f>BR49+(BR49*'Ingreso Datos '!$D$17)</f>
        <v>65000</v>
      </c>
      <c r="BV49" s="49">
        <f>BU49*BT49</f>
        <v>780000</v>
      </c>
      <c r="BW49" s="15">
        <v>12</v>
      </c>
      <c r="BX49" s="16">
        <f>BU49+(BU49*'Ingreso Datos '!$D$17)</f>
        <v>65000</v>
      </c>
      <c r="BY49" s="49">
        <f>BX49*BW49</f>
        <v>780000</v>
      </c>
    </row>
    <row r="50" spans="2:77" s="2" customFormat="1" collapsed="1" x14ac:dyDescent="0.25">
      <c r="B50" s="130" t="s">
        <v>88</v>
      </c>
      <c r="C50" s="19"/>
      <c r="D50" s="98"/>
      <c r="E50" s="46">
        <f>E49</f>
        <v>780000</v>
      </c>
      <c r="F50" s="21"/>
      <c r="G50" s="98"/>
      <c r="H50" s="87">
        <f>H49</f>
        <v>780000</v>
      </c>
      <c r="I50" s="19"/>
      <c r="J50" s="98"/>
      <c r="K50" s="87">
        <f>K49</f>
        <v>780000</v>
      </c>
      <c r="L50" s="21"/>
      <c r="M50" s="98"/>
      <c r="N50" s="87">
        <f>N49</f>
        <v>780000</v>
      </c>
      <c r="O50" s="21"/>
      <c r="P50" s="98"/>
      <c r="Q50" s="87">
        <f>Q49</f>
        <v>780000</v>
      </c>
      <c r="R50" s="120"/>
      <c r="S50" s="121"/>
      <c r="T50" s="122">
        <f>T49</f>
        <v>780000</v>
      </c>
      <c r="U50" s="120"/>
      <c r="V50" s="121"/>
      <c r="W50" s="122">
        <f>W49</f>
        <v>780000</v>
      </c>
      <c r="X50" s="120"/>
      <c r="Y50" s="121"/>
      <c r="Z50" s="122">
        <f>Z49</f>
        <v>780000</v>
      </c>
      <c r="AA50" s="120"/>
      <c r="AB50" s="121"/>
      <c r="AC50" s="122">
        <f>AC49</f>
        <v>780000</v>
      </c>
      <c r="AD50" s="120"/>
      <c r="AE50" s="121"/>
      <c r="AF50" s="122">
        <f>AF49</f>
        <v>780000</v>
      </c>
      <c r="AG50" s="120"/>
      <c r="AH50" s="121"/>
      <c r="AI50" s="122">
        <f>AI49</f>
        <v>780000</v>
      </c>
      <c r="AJ50" s="120"/>
      <c r="AK50" s="121"/>
      <c r="AL50" s="122">
        <f>AL49</f>
        <v>780000</v>
      </c>
      <c r="AM50" s="120"/>
      <c r="AN50" s="121"/>
      <c r="AO50" s="122">
        <f>AO49</f>
        <v>780000</v>
      </c>
      <c r="AP50" s="120"/>
      <c r="AQ50" s="121"/>
      <c r="AR50" s="122">
        <f>AR49</f>
        <v>780000</v>
      </c>
      <c r="AS50" s="120"/>
      <c r="AT50" s="121"/>
      <c r="AU50" s="122">
        <f>AU49</f>
        <v>780000</v>
      </c>
      <c r="AV50" s="120"/>
      <c r="AW50" s="121"/>
      <c r="AX50" s="122">
        <f>AX49</f>
        <v>780000</v>
      </c>
      <c r="AY50" s="120"/>
      <c r="AZ50" s="121"/>
      <c r="BA50" s="122">
        <f>BA49</f>
        <v>780000</v>
      </c>
      <c r="BB50" s="120"/>
      <c r="BC50" s="121"/>
      <c r="BD50" s="122">
        <f>BD49</f>
        <v>780000</v>
      </c>
      <c r="BE50" s="120"/>
      <c r="BF50" s="121"/>
      <c r="BG50" s="122">
        <f>BG49</f>
        <v>780000</v>
      </c>
      <c r="BH50" s="120"/>
      <c r="BI50" s="121"/>
      <c r="BJ50" s="122">
        <f>BJ49</f>
        <v>780000</v>
      </c>
      <c r="BK50" s="120"/>
      <c r="BL50" s="121"/>
      <c r="BM50" s="122">
        <f>BM49</f>
        <v>780000</v>
      </c>
      <c r="BN50" s="120"/>
      <c r="BO50" s="121"/>
      <c r="BP50" s="122">
        <f>BP49</f>
        <v>780000</v>
      </c>
      <c r="BQ50" s="120"/>
      <c r="BR50" s="121"/>
      <c r="BS50" s="122">
        <f>BS49</f>
        <v>780000</v>
      </c>
      <c r="BT50" s="120"/>
      <c r="BU50" s="121"/>
      <c r="BV50" s="122">
        <f>BV49</f>
        <v>780000</v>
      </c>
      <c r="BW50" s="120"/>
      <c r="BX50" s="121"/>
      <c r="BY50" s="122">
        <f>BY49</f>
        <v>780000</v>
      </c>
    </row>
    <row r="51" spans="2:77" ht="16.5" customHeight="1" x14ac:dyDescent="0.25">
      <c r="B51" s="57" t="s">
        <v>89</v>
      </c>
      <c r="C51" s="58"/>
      <c r="D51" s="58"/>
      <c r="E51" s="59">
        <f>SUM(E50+E47+E27)</f>
        <v>10053100</v>
      </c>
      <c r="F51" s="60"/>
      <c r="G51" s="58"/>
      <c r="H51" s="59">
        <f>SUM(H50+H47+H27)</f>
        <v>4705810</v>
      </c>
      <c r="I51" s="61"/>
      <c r="J51" s="58"/>
      <c r="K51" s="59">
        <f>SUM(K50+K47+K27)</f>
        <v>4697484.2792235985</v>
      </c>
      <c r="L51" s="58"/>
      <c r="M51" s="58"/>
      <c r="N51" s="59">
        <f>SUM(N50+N47+N27)</f>
        <v>5297746.5392975342</v>
      </c>
      <c r="O51" s="58"/>
      <c r="P51" s="58"/>
      <c r="Q51" s="59">
        <f>SUM(Q50+Q47+Q27)</f>
        <v>4854433.3705331143</v>
      </c>
      <c r="R51" s="123"/>
      <c r="S51" s="123"/>
      <c r="T51" s="124">
        <f>SUM(T50+T47+T27)</f>
        <v>4827640.7622992797</v>
      </c>
      <c r="U51" s="123"/>
      <c r="V51" s="123"/>
      <c r="W51" s="124">
        <f>SUM(W50+W47+W27)</f>
        <v>4923170.1993028503</v>
      </c>
      <c r="X51" s="123"/>
      <c r="Y51" s="123"/>
      <c r="Z51" s="124">
        <f>SUM(Z50+Z47+Z27)</f>
        <v>5158170.1993028503</v>
      </c>
      <c r="AA51" s="123"/>
      <c r="AB51" s="123"/>
      <c r="AC51" s="124">
        <f>SUM(AC50+AC47+AC27)</f>
        <v>4923170.1993028503</v>
      </c>
      <c r="AD51" s="123"/>
      <c r="AE51" s="123"/>
      <c r="AF51" s="124">
        <f>SUM(AF50+AF47+AF27)</f>
        <v>5158170.1993028503</v>
      </c>
      <c r="AG51" s="123"/>
      <c r="AH51" s="123"/>
      <c r="AI51" s="124">
        <f>SUM(AI50+AI47+AI27)</f>
        <v>4923170.1993028503</v>
      </c>
      <c r="AJ51" s="123"/>
      <c r="AK51" s="123"/>
      <c r="AL51" s="124">
        <f>SUM(AL50+AL47+AL27)</f>
        <v>5158170.1993028503</v>
      </c>
      <c r="AM51" s="123"/>
      <c r="AN51" s="123"/>
      <c r="AO51" s="124">
        <f>SUM(AO50+AO47+AO27)</f>
        <v>4923170.1993028503</v>
      </c>
      <c r="AP51" s="123"/>
      <c r="AQ51" s="123"/>
      <c r="AR51" s="124">
        <f>SUM(AR50+AR47+AR27)</f>
        <v>5158170.1993028503</v>
      </c>
      <c r="AS51" s="123"/>
      <c r="AT51" s="123"/>
      <c r="AU51" s="124">
        <f>SUM(AU50+AU47+AU27)</f>
        <v>4923170.1993028503</v>
      </c>
      <c r="AV51" s="123"/>
      <c r="AW51" s="123"/>
      <c r="AX51" s="124">
        <f>SUM(AX50+AX47+AX27)</f>
        <v>5158170.1993028503</v>
      </c>
      <c r="AY51" s="123"/>
      <c r="AZ51" s="123"/>
      <c r="BA51" s="124">
        <f>SUM(BA50+BA47+BA27)</f>
        <v>4923170.1993028503</v>
      </c>
      <c r="BB51" s="123"/>
      <c r="BC51" s="123"/>
      <c r="BD51" s="124">
        <f>SUM(BD50+BD47+BD27)</f>
        <v>5158170.1993028503</v>
      </c>
      <c r="BE51" s="123"/>
      <c r="BF51" s="123"/>
      <c r="BG51" s="124">
        <f>SUM(BG50+BG47+BG27)</f>
        <v>4923170.1993028503</v>
      </c>
      <c r="BH51" s="123"/>
      <c r="BI51" s="123"/>
      <c r="BJ51" s="124">
        <f>SUM(BJ50+BJ47+BJ27)</f>
        <v>5158170.1993028503</v>
      </c>
      <c r="BK51" s="123"/>
      <c r="BL51" s="123"/>
      <c r="BM51" s="124">
        <f>SUM(BM50+BM47+BM27)</f>
        <v>4923170.1993028503</v>
      </c>
      <c r="BN51" s="123"/>
      <c r="BO51" s="123"/>
      <c r="BP51" s="124">
        <f>SUM(BP50+BP47+BP27)</f>
        <v>5158170.1993028503</v>
      </c>
      <c r="BQ51" s="123"/>
      <c r="BR51" s="123"/>
      <c r="BS51" s="124">
        <f>SUM(BS50+BS47+BS27)</f>
        <v>4923170.1993028503</v>
      </c>
      <c r="BT51" s="123"/>
      <c r="BU51" s="123"/>
      <c r="BV51" s="124">
        <f>SUM(BV50+BV47+BV27)</f>
        <v>5158170.1993028503</v>
      </c>
      <c r="BW51" s="123"/>
      <c r="BX51" s="123"/>
      <c r="BY51" s="124">
        <f>SUM(BY50+BY47+BY27)</f>
        <v>4923170.1993028503</v>
      </c>
    </row>
    <row r="52" spans="2:77" ht="16.5" customHeight="1" x14ac:dyDescent="0.25">
      <c r="B52" s="47"/>
      <c r="C52" s="41"/>
      <c r="D52" s="41"/>
      <c r="E52" s="42"/>
      <c r="F52" s="43"/>
      <c r="G52" s="41"/>
      <c r="H52" s="41"/>
      <c r="I52" s="53"/>
      <c r="J52" s="54"/>
      <c r="K52" s="55"/>
      <c r="L52" s="54"/>
      <c r="M52" s="54"/>
      <c r="N52" s="55"/>
      <c r="O52" s="54"/>
      <c r="P52" s="54"/>
      <c r="Q52" s="56"/>
    </row>
    <row r="53" spans="2:77" ht="17.25" customHeight="1" x14ac:dyDescent="0.25">
      <c r="B53" s="50" t="s">
        <v>101</v>
      </c>
      <c r="C53" s="134"/>
      <c r="D53" s="135"/>
      <c r="E53" s="107">
        <f>E6-E51</f>
        <v>-10053100</v>
      </c>
      <c r="F53" s="99"/>
      <c r="G53" s="100"/>
      <c r="H53" s="101">
        <f>H6-H51</f>
        <v>-4705810</v>
      </c>
      <c r="I53" s="99"/>
      <c r="J53" s="100"/>
      <c r="K53" s="101">
        <f>K6-K51</f>
        <v>-2457484.2792235985</v>
      </c>
      <c r="L53" s="51"/>
      <c r="M53" s="51"/>
      <c r="N53" s="101">
        <f>N6-N51</f>
        <v>-1713746.5392975342</v>
      </c>
      <c r="O53" s="51"/>
      <c r="P53" s="51"/>
      <c r="Q53" s="101">
        <f>Q6-Q51</f>
        <v>969566.6294668857</v>
      </c>
      <c r="R53" s="22"/>
      <c r="S53" s="22"/>
      <c r="T53" s="101">
        <f>T6-T51</f>
        <v>2340359.2377007203</v>
      </c>
      <c r="U53" s="22"/>
      <c r="V53" s="22"/>
      <c r="W53" s="101">
        <f>W6-W51</f>
        <v>4036829.8006971497</v>
      </c>
      <c r="X53" s="22"/>
      <c r="Y53" s="22"/>
      <c r="Z53" s="101">
        <f>Z6-Z51</f>
        <v>3801829.8006971497</v>
      </c>
      <c r="AA53" s="22"/>
      <c r="AB53" s="22"/>
      <c r="AC53" s="101">
        <f>AC6-AC51</f>
        <v>4036829.8006971497</v>
      </c>
      <c r="AD53" s="22"/>
      <c r="AE53" s="22"/>
      <c r="AF53" s="101">
        <f>AF6-AF51</f>
        <v>3801829.8006971497</v>
      </c>
      <c r="AG53" s="22"/>
      <c r="AH53" s="22"/>
      <c r="AI53" s="101">
        <f>AI6-AI51</f>
        <v>4036829.8006971497</v>
      </c>
      <c r="AJ53" s="22"/>
      <c r="AK53" s="22"/>
      <c r="AL53" s="101">
        <f>AL6-AL51</f>
        <v>3801829.8006971497</v>
      </c>
      <c r="AM53" s="22"/>
      <c r="AN53" s="22"/>
      <c r="AO53" s="101">
        <f>AO6-AO51</f>
        <v>4036829.8006971497</v>
      </c>
      <c r="AP53" s="22"/>
      <c r="AQ53" s="22"/>
      <c r="AR53" s="101">
        <f>AR6-AR51</f>
        <v>3801829.8006971497</v>
      </c>
      <c r="AS53" s="22"/>
      <c r="AT53" s="22"/>
      <c r="AU53" s="101">
        <f>AU6-AU51</f>
        <v>4036829.8006971497</v>
      </c>
      <c r="AV53" s="22"/>
      <c r="AW53" s="22"/>
      <c r="AX53" s="101">
        <f>AX6-AX51</f>
        <v>3801829.8006971497</v>
      </c>
      <c r="AY53" s="22"/>
      <c r="AZ53" s="22"/>
      <c r="BA53" s="101">
        <f>BA6-BA51</f>
        <v>4036829.8006971497</v>
      </c>
      <c r="BB53" s="22"/>
      <c r="BC53" s="22"/>
      <c r="BD53" s="101">
        <f>BD6-BD51</f>
        <v>3801829.8006971497</v>
      </c>
      <c r="BE53" s="22"/>
      <c r="BF53" s="22"/>
      <c r="BG53" s="101">
        <f>BG6-BG51</f>
        <v>4036829.8006971497</v>
      </c>
      <c r="BH53" s="22"/>
      <c r="BI53" s="22"/>
      <c r="BJ53" s="101">
        <f>BJ6-BJ51</f>
        <v>3801829.8006971497</v>
      </c>
      <c r="BK53" s="22"/>
      <c r="BL53" s="22"/>
      <c r="BM53" s="101">
        <f>BM6-BM51</f>
        <v>4036829.8006971497</v>
      </c>
      <c r="BN53" s="22"/>
      <c r="BO53" s="22"/>
      <c r="BP53" s="101">
        <f>BP6-BP51</f>
        <v>3801829.8006971497</v>
      </c>
      <c r="BQ53" s="22"/>
      <c r="BR53" s="22"/>
      <c r="BS53" s="101">
        <f>BS6-BS51</f>
        <v>4036829.8006971497</v>
      </c>
      <c r="BT53" s="22"/>
      <c r="BU53" s="22"/>
      <c r="BV53" s="101">
        <f>BV6-BV51</f>
        <v>3801829.8006971497</v>
      </c>
      <c r="BW53" s="22"/>
      <c r="BX53" s="22"/>
      <c r="BY53" s="101">
        <f>BY6-BY51</f>
        <v>4036829.8006971497</v>
      </c>
    </row>
    <row r="54" spans="2:77" outlineLevel="1" x14ac:dyDescent="0.25">
      <c r="B54" s="125" t="s">
        <v>21</v>
      </c>
      <c r="E54" s="102">
        <f>E53</f>
        <v>-10053100</v>
      </c>
      <c r="H54" s="103">
        <f>E54+H53</f>
        <v>-14758910</v>
      </c>
      <c r="K54" s="103">
        <f>H54+K53</f>
        <v>-17216394.279223599</v>
      </c>
      <c r="N54" s="103">
        <f>K54+N53</f>
        <v>-18930140.818521135</v>
      </c>
      <c r="Q54" s="103">
        <f>N54+Q53</f>
        <v>-17960574.189054251</v>
      </c>
      <c r="T54" s="103">
        <f>Q54+T53</f>
        <v>-15620214.951353531</v>
      </c>
      <c r="W54" s="103">
        <f>T54+W53</f>
        <v>-11583385.150656382</v>
      </c>
      <c r="Z54" s="103">
        <f>W54+Z53</f>
        <v>-7781555.3499592319</v>
      </c>
      <c r="AC54" s="103">
        <f>Z54+AC53</f>
        <v>-3744725.5492620822</v>
      </c>
      <c r="AF54" s="103">
        <f>AC54+AF53</f>
        <v>57104.251435067505</v>
      </c>
      <c r="AI54" s="103">
        <f>AF54+AI53</f>
        <v>4093934.0521322172</v>
      </c>
      <c r="AL54" s="103">
        <f>AI54+AL53</f>
        <v>7895763.8528293669</v>
      </c>
      <c r="AO54" s="103">
        <f>AL54+AO53</f>
        <v>11932593.653526517</v>
      </c>
      <c r="AR54" s="103">
        <f>AO54+AR53</f>
        <v>15734423.454223666</v>
      </c>
      <c r="AU54" s="103">
        <f>AR54+AU53</f>
        <v>19771253.254920818</v>
      </c>
      <c r="AX54" s="103">
        <f>AU54+AX53</f>
        <v>23573083.055617966</v>
      </c>
      <c r="BA54" s="103">
        <f>AX54+BA53</f>
        <v>27609912.856315114</v>
      </c>
      <c r="BD54" s="103">
        <f>BA54+BD53</f>
        <v>31411742.657012261</v>
      </c>
      <c r="BG54" s="103">
        <f>BD54+BG53</f>
        <v>35448572.457709409</v>
      </c>
      <c r="BJ54" s="103">
        <f>BG54+BJ53</f>
        <v>39250402.258406557</v>
      </c>
      <c r="BM54" s="103">
        <f>BJ54+BM53</f>
        <v>43287232.059103705</v>
      </c>
      <c r="BP54" s="103">
        <f>BM54+BP53</f>
        <v>47089061.859800853</v>
      </c>
      <c r="BS54" s="103">
        <f>BP54+BS53</f>
        <v>51125891.660498001</v>
      </c>
      <c r="BV54" s="103">
        <f>BS54+BV53</f>
        <v>54927721.461195149</v>
      </c>
      <c r="BY54" s="103">
        <f>BV54+BY53</f>
        <v>58964551.261892296</v>
      </c>
    </row>
    <row r="55" spans="2:77" x14ac:dyDescent="0.25">
      <c r="B55" s="126" t="s">
        <v>97</v>
      </c>
      <c r="C55" s="30"/>
      <c r="D55" s="30"/>
      <c r="E55" s="104">
        <f>IF(E54&gt;0,MIN(E54,C53),0)*'Ingreso Datos '!$D$18</f>
        <v>0</v>
      </c>
      <c r="F55" s="30"/>
      <c r="G55" s="30"/>
      <c r="H55" s="104">
        <f>IF(H54&gt;0,MIN(H54,H53),0)*'Ingreso Datos '!$D$18</f>
        <v>0</v>
      </c>
      <c r="I55" s="30"/>
      <c r="J55" s="30"/>
      <c r="K55" s="104">
        <f>IF(K54&gt;0,MIN(K54,K53),0)*'Ingreso Datos '!$D$18</f>
        <v>0</v>
      </c>
      <c r="L55" s="30"/>
      <c r="M55" s="30"/>
      <c r="N55" s="104">
        <f>IF(N54&gt;0,MIN(N54,N53),0)*'Ingreso Datos '!$D$18</f>
        <v>0</v>
      </c>
      <c r="O55" s="30"/>
      <c r="P55" s="30"/>
      <c r="Q55" s="104">
        <f>IF(Q54&gt;0,MIN(Q54,Q53),0)*'Ingreso Datos '!$D$18</f>
        <v>0</v>
      </c>
      <c r="T55" s="104">
        <f>IF(T54&gt;0,MIN(T54,T53),0)*'Ingreso Datos '!$D$18</f>
        <v>0</v>
      </c>
      <c r="W55" s="104">
        <f>IF(W54&gt;0,MIN(W54,W53),0)*'Ingreso Datos '!$D$18</f>
        <v>0</v>
      </c>
      <c r="Z55" s="104">
        <f>IF(Z54&gt;0,MIN(Z54,Z53),0)*'Ingreso Datos '!$D$18</f>
        <v>0</v>
      </c>
      <c r="AC55" s="104">
        <f>IF(AC54&gt;0,MIN(AC54,AC53),0)*'Ingreso Datos '!$D$18</f>
        <v>0</v>
      </c>
      <c r="AF55" s="104">
        <f>IF(AF54&gt;0,MIN(AF54,AF53),0)*'Ingreso Datos '!$D$18</f>
        <v>0</v>
      </c>
      <c r="AI55" s="104">
        <f>IF(AI54&gt;0,MIN(AI54,AI53),0)*'Ingreso Datos '!$D$18</f>
        <v>0</v>
      </c>
      <c r="AL55" s="104">
        <f>IF(AL54&gt;0,MIN(AL54,AL53),0)*'Ingreso Datos '!$D$18</f>
        <v>0</v>
      </c>
      <c r="AO55" s="104">
        <f>IF(AO54&gt;0,MIN(AO54,AO53),0)*'Ingreso Datos '!$D$18</f>
        <v>0</v>
      </c>
      <c r="AR55" s="104">
        <f>IF(AR54&gt;0,MIN(AR54,AR53),0)*'Ingreso Datos '!$D$18</f>
        <v>0</v>
      </c>
      <c r="AU55" s="104">
        <f>IF(AU54&gt;0,MIN(AU54,AU53),0)*'Ingreso Datos '!$D$18</f>
        <v>0</v>
      </c>
      <c r="AX55" s="104">
        <f>IF(AX54&gt;0,MIN(AX54,AX53),0)*'Ingreso Datos '!$D$18</f>
        <v>0</v>
      </c>
      <c r="BA55" s="104">
        <f>IF(BA54&gt;0,MIN(BA54,BA53),0)*'Ingreso Datos '!$D$18</f>
        <v>0</v>
      </c>
      <c r="BD55" s="104">
        <f>IF(BD54&gt;0,MIN(BD54,BD53),0)*'Ingreso Datos '!$D$18</f>
        <v>0</v>
      </c>
      <c r="BG55" s="104">
        <f>IF(BG54&gt;0,MIN(BG54,BG53),0)*'Ingreso Datos '!$D$18</f>
        <v>0</v>
      </c>
      <c r="BJ55" s="104">
        <f>IF(BJ54&gt;0,MIN(BJ54,BJ53),0)*'Ingreso Datos '!$D$18</f>
        <v>0</v>
      </c>
      <c r="BM55" s="104">
        <f>IF(BM54&gt;0,MIN(BM54,BM53),0)*'Ingreso Datos '!$D$18</f>
        <v>0</v>
      </c>
      <c r="BP55" s="104">
        <f>IF(BP54&gt;0,MIN(BP54,BP53),0)*'Ingreso Datos '!$D$18</f>
        <v>0</v>
      </c>
      <c r="BS55" s="104">
        <f>IF(BS54&gt;0,MIN(BS54,BS53),0)*'Ingreso Datos '!$D$18</f>
        <v>0</v>
      </c>
      <c r="BV55" s="104">
        <f>IF(BV54&gt;0,MIN(BV54,BV53),0)*'Ingreso Datos '!$D$18</f>
        <v>0</v>
      </c>
      <c r="BY55" s="104">
        <f>IF(BY54&gt;0,MIN(BY54,BY53),0)*'Ingreso Datos '!$D$18</f>
        <v>0</v>
      </c>
    </row>
    <row r="56" spans="2:77" s="110" customFormat="1" ht="16.5" customHeight="1" x14ac:dyDescent="0.25">
      <c r="B56" s="127" t="s">
        <v>98</v>
      </c>
      <c r="C56" s="105"/>
      <c r="D56" s="106"/>
      <c r="E56" s="107">
        <f>C53-E55</f>
        <v>0</v>
      </c>
      <c r="F56" s="108"/>
      <c r="G56" s="106"/>
      <c r="H56" s="107">
        <f>H53-H55</f>
        <v>-4705810</v>
      </c>
      <c r="I56" s="109"/>
      <c r="J56" s="109"/>
      <c r="K56" s="107">
        <f>K53-K55</f>
        <v>-2457484.2792235985</v>
      </c>
      <c r="L56" s="109"/>
      <c r="M56" s="109"/>
      <c r="N56" s="107">
        <f>N53-N55</f>
        <v>-1713746.5392975342</v>
      </c>
      <c r="O56" s="109"/>
      <c r="P56" s="109"/>
      <c r="Q56" s="107">
        <f>Q53-Q55</f>
        <v>969566.6294668857</v>
      </c>
      <c r="R56" s="109"/>
      <c r="S56" s="109"/>
      <c r="T56" s="107">
        <f>T53-T55</f>
        <v>2340359.2377007203</v>
      </c>
      <c r="U56" s="109"/>
      <c r="V56" s="109"/>
      <c r="W56" s="107">
        <f>W53-W55</f>
        <v>4036829.8006971497</v>
      </c>
      <c r="X56" s="109"/>
      <c r="Y56" s="109"/>
      <c r="Z56" s="107">
        <f>Z53-Z55</f>
        <v>3801829.8006971497</v>
      </c>
      <c r="AA56" s="109"/>
      <c r="AB56" s="109"/>
      <c r="AC56" s="107">
        <f>AC53-AC55</f>
        <v>4036829.8006971497</v>
      </c>
      <c r="AD56" s="109"/>
      <c r="AE56" s="109"/>
      <c r="AF56" s="107">
        <f>AF53-AF55</f>
        <v>3801829.8006971497</v>
      </c>
      <c r="AG56" s="109"/>
      <c r="AH56" s="109"/>
      <c r="AI56" s="107">
        <f>AI53-AI55</f>
        <v>4036829.8006971497</v>
      </c>
      <c r="AJ56" s="109"/>
      <c r="AK56" s="109"/>
      <c r="AL56" s="107">
        <f>AL53-AL55</f>
        <v>3801829.8006971497</v>
      </c>
      <c r="AM56" s="109"/>
      <c r="AN56" s="109"/>
      <c r="AO56" s="107">
        <f>AO53-AO55</f>
        <v>4036829.8006971497</v>
      </c>
      <c r="AP56" s="109"/>
      <c r="AQ56" s="109"/>
      <c r="AR56" s="107">
        <f>AR53-AR55</f>
        <v>3801829.8006971497</v>
      </c>
      <c r="AS56" s="109"/>
      <c r="AT56" s="109"/>
      <c r="AU56" s="107">
        <f>AU53-AU55</f>
        <v>4036829.8006971497</v>
      </c>
      <c r="AV56" s="109"/>
      <c r="AW56" s="109"/>
      <c r="AX56" s="107">
        <f>AX53-AX55</f>
        <v>3801829.8006971497</v>
      </c>
      <c r="AY56" s="109"/>
      <c r="AZ56" s="109"/>
      <c r="BA56" s="107">
        <f>BA53-BA55</f>
        <v>4036829.8006971497</v>
      </c>
      <c r="BB56" s="109"/>
      <c r="BC56" s="109"/>
      <c r="BD56" s="107">
        <f>BD53-BD55</f>
        <v>3801829.8006971497</v>
      </c>
      <c r="BE56" s="109"/>
      <c r="BF56" s="109"/>
      <c r="BG56" s="107">
        <f>BG53-BG55</f>
        <v>4036829.8006971497</v>
      </c>
      <c r="BH56" s="109"/>
      <c r="BI56" s="109"/>
      <c r="BJ56" s="107">
        <f>BJ53-BJ55</f>
        <v>3801829.8006971497</v>
      </c>
      <c r="BK56" s="109"/>
      <c r="BL56" s="109"/>
      <c r="BM56" s="107">
        <f>BM53-BM55</f>
        <v>4036829.8006971497</v>
      </c>
      <c r="BN56" s="109"/>
      <c r="BO56" s="109"/>
      <c r="BP56" s="107">
        <f>BP53-BP55</f>
        <v>3801829.8006971497</v>
      </c>
      <c r="BQ56" s="109"/>
      <c r="BR56" s="109"/>
      <c r="BS56" s="107">
        <f>BS53-BS55</f>
        <v>4036829.8006971497</v>
      </c>
      <c r="BT56" s="109"/>
      <c r="BU56" s="109"/>
      <c r="BV56" s="107">
        <f>BV53-BV55</f>
        <v>3801829.8006971497</v>
      </c>
      <c r="BW56" s="109"/>
      <c r="BX56" s="109"/>
      <c r="BY56" s="107">
        <f>BY53-BY55</f>
        <v>4036829.8006971497</v>
      </c>
    </row>
    <row r="57" spans="2:77" x14ac:dyDescent="0.25">
      <c r="B57" s="126" t="s">
        <v>99</v>
      </c>
      <c r="C57" s="111"/>
      <c r="D57" s="111"/>
      <c r="E57" s="112">
        <f>E53</f>
        <v>-10053100</v>
      </c>
      <c r="F57" s="111"/>
      <c r="G57" s="111"/>
      <c r="H57" s="113"/>
      <c r="I57" s="111"/>
      <c r="J57" s="111"/>
      <c r="K57" s="113"/>
      <c r="L57" s="111"/>
      <c r="M57" s="111"/>
      <c r="N57" s="113"/>
      <c r="O57" s="111"/>
      <c r="P57" s="111"/>
      <c r="Q57" s="113"/>
      <c r="R57" s="114"/>
      <c r="S57" s="114"/>
      <c r="T57" s="115"/>
      <c r="U57" s="114"/>
      <c r="V57" s="114"/>
      <c r="W57" s="115"/>
      <c r="X57" s="114"/>
      <c r="Y57" s="114"/>
      <c r="Z57" s="115"/>
      <c r="AA57" s="114"/>
      <c r="AB57" s="114"/>
      <c r="AC57" s="115"/>
      <c r="AD57" s="114"/>
      <c r="AE57" s="114"/>
      <c r="AF57" s="115"/>
      <c r="AG57" s="114"/>
      <c r="AH57" s="114"/>
      <c r="AI57" s="115"/>
      <c r="AJ57" s="114"/>
      <c r="AK57" s="114"/>
      <c r="AL57" s="115"/>
      <c r="AM57" s="114"/>
      <c r="AN57" s="114"/>
      <c r="AO57" s="115"/>
      <c r="AP57" s="114"/>
      <c r="AQ57" s="114"/>
      <c r="AR57" s="115"/>
      <c r="AS57" s="114"/>
      <c r="AT57" s="114"/>
      <c r="AU57" s="115"/>
      <c r="AV57" s="114"/>
      <c r="AW57" s="114"/>
      <c r="AX57" s="115"/>
      <c r="AY57" s="114"/>
      <c r="AZ57" s="114"/>
      <c r="BA57" s="115"/>
      <c r="BB57" s="114"/>
      <c r="BC57" s="114"/>
      <c r="BD57" s="115"/>
      <c r="BE57" s="114"/>
      <c r="BF57" s="114"/>
      <c r="BG57" s="115"/>
      <c r="BH57" s="114"/>
      <c r="BI57" s="114"/>
      <c r="BJ57" s="115"/>
      <c r="BK57" s="114"/>
      <c r="BL57" s="114"/>
      <c r="BM57" s="115"/>
      <c r="BN57" s="114"/>
      <c r="BO57" s="114"/>
      <c r="BP57" s="115"/>
      <c r="BQ57" s="114"/>
      <c r="BR57" s="114"/>
      <c r="BS57" s="115"/>
      <c r="BT57" s="114"/>
      <c r="BU57" s="114"/>
      <c r="BV57" s="115"/>
      <c r="BW57" s="114"/>
      <c r="BX57" s="114"/>
      <c r="BY57" s="115"/>
    </row>
    <row r="58" spans="2:77" x14ac:dyDescent="0.25">
      <c r="B58" s="126" t="s">
        <v>138</v>
      </c>
      <c r="C58" s="116"/>
      <c r="D58" s="116"/>
      <c r="E58" s="117"/>
      <c r="F58" s="116"/>
      <c r="G58" s="116"/>
      <c r="H58" s="117"/>
      <c r="I58" s="116"/>
      <c r="J58" s="116"/>
      <c r="K58" s="117"/>
      <c r="L58" s="116"/>
      <c r="M58" s="116"/>
      <c r="N58" s="117"/>
      <c r="O58" s="116"/>
      <c r="P58" s="116"/>
      <c r="Q58" s="117"/>
      <c r="R58" s="118"/>
      <c r="S58" s="118"/>
      <c r="T58" s="119"/>
      <c r="U58" s="118"/>
      <c r="V58" s="118"/>
      <c r="W58" s="119"/>
      <c r="X58" s="118"/>
      <c r="Y58" s="118"/>
      <c r="Z58" s="119"/>
      <c r="AA58" s="118"/>
      <c r="AB58" s="118"/>
      <c r="AC58" s="119"/>
      <c r="AD58" s="118"/>
      <c r="AE58" s="118"/>
      <c r="AF58" s="119"/>
      <c r="AG58" s="118"/>
      <c r="AH58" s="118"/>
      <c r="AI58" s="119"/>
      <c r="AJ58" s="118"/>
      <c r="AK58" s="118"/>
      <c r="AL58" s="119"/>
      <c r="AM58" s="118"/>
      <c r="AN58" s="118"/>
      <c r="AO58" s="119"/>
      <c r="AP58" s="118"/>
      <c r="AQ58" s="118"/>
      <c r="AR58" s="119"/>
      <c r="AS58" s="118"/>
      <c r="AT58" s="118"/>
      <c r="AU58" s="119"/>
      <c r="AV58" s="118"/>
      <c r="AW58" s="118"/>
      <c r="AX58" s="119"/>
      <c r="AY58" s="118"/>
      <c r="AZ58" s="118"/>
      <c r="BA58" s="119"/>
      <c r="BB58" s="118"/>
      <c r="BC58" s="118"/>
      <c r="BD58" s="119"/>
      <c r="BE58" s="118"/>
      <c r="BF58" s="118"/>
      <c r="BG58" s="119"/>
      <c r="BH58" s="118"/>
      <c r="BI58" s="118"/>
      <c r="BJ58" s="119"/>
      <c r="BK58" s="118"/>
      <c r="BL58" s="118"/>
      <c r="BM58" s="119"/>
      <c r="BN58" s="118"/>
      <c r="BO58" s="118"/>
      <c r="BP58" s="119"/>
      <c r="BQ58" s="118"/>
      <c r="BR58" s="118"/>
      <c r="BS58" s="119"/>
      <c r="BT58" s="118"/>
      <c r="BU58" s="118"/>
      <c r="BV58" s="119"/>
      <c r="BW58" s="118"/>
      <c r="BX58" s="118"/>
      <c r="BY58" s="119"/>
    </row>
    <row r="59" spans="2:77" s="110" customFormat="1" x14ac:dyDescent="0.25">
      <c r="B59" s="52" t="s">
        <v>100</v>
      </c>
      <c r="C59" s="109"/>
      <c r="D59" s="109"/>
      <c r="E59" s="107">
        <f>E56+E57+E58</f>
        <v>-10053100</v>
      </c>
      <c r="F59" s="109"/>
      <c r="G59" s="109"/>
      <c r="H59" s="107">
        <f>H56+H57+H58</f>
        <v>-4705810</v>
      </c>
      <c r="I59" s="109"/>
      <c r="J59" s="109"/>
      <c r="K59" s="107">
        <f>K56+K57+K58</f>
        <v>-2457484.2792235985</v>
      </c>
      <c r="L59" s="109"/>
      <c r="M59" s="109"/>
      <c r="N59" s="107">
        <f>N56+N57+N58</f>
        <v>-1713746.5392975342</v>
      </c>
      <c r="O59" s="109"/>
      <c r="P59" s="109"/>
      <c r="Q59" s="107">
        <f>Q56+Q57+Q58</f>
        <v>969566.6294668857</v>
      </c>
      <c r="R59" s="109"/>
      <c r="S59" s="109"/>
      <c r="T59" s="107">
        <f>T56+T57+T58</f>
        <v>2340359.2377007203</v>
      </c>
      <c r="U59" s="109"/>
      <c r="V59" s="109"/>
      <c r="W59" s="107">
        <f>W56+W57+W58</f>
        <v>4036829.8006971497</v>
      </c>
      <c r="X59" s="109"/>
      <c r="Y59" s="109"/>
      <c r="Z59" s="107">
        <f>Z56+Z57+Z58</f>
        <v>3801829.8006971497</v>
      </c>
      <c r="AA59" s="109"/>
      <c r="AB59" s="109"/>
      <c r="AC59" s="107">
        <f>AC56+AC57+AC58</f>
        <v>4036829.8006971497</v>
      </c>
      <c r="AD59" s="109"/>
      <c r="AE59" s="109"/>
      <c r="AF59" s="107">
        <f>AF56+AF57+AF58</f>
        <v>3801829.8006971497</v>
      </c>
      <c r="AG59" s="109"/>
      <c r="AH59" s="109"/>
      <c r="AI59" s="107">
        <f>AI56+AI57+AI58</f>
        <v>4036829.8006971497</v>
      </c>
      <c r="AJ59" s="109"/>
      <c r="AK59" s="109"/>
      <c r="AL59" s="107">
        <f>AL56+AL57+AL58</f>
        <v>3801829.8006971497</v>
      </c>
      <c r="AM59" s="109"/>
      <c r="AN59" s="109"/>
      <c r="AO59" s="107">
        <f>AO56+AO57+AO58</f>
        <v>4036829.8006971497</v>
      </c>
      <c r="AP59" s="109"/>
      <c r="AQ59" s="109"/>
      <c r="AR59" s="107">
        <f>AR56+AR57+AR58</f>
        <v>3801829.8006971497</v>
      </c>
      <c r="AS59" s="109"/>
      <c r="AT59" s="109"/>
      <c r="AU59" s="107">
        <f>AU56+AU57+AU58</f>
        <v>4036829.8006971497</v>
      </c>
      <c r="AV59" s="109"/>
      <c r="AW59" s="109"/>
      <c r="AX59" s="107">
        <f>AX56+AX57+AX58</f>
        <v>3801829.8006971497</v>
      </c>
      <c r="AY59" s="109"/>
      <c r="AZ59" s="109"/>
      <c r="BA59" s="107">
        <f>BA56+BA57+BA58</f>
        <v>4036829.8006971497</v>
      </c>
      <c r="BB59" s="109"/>
      <c r="BC59" s="109"/>
      <c r="BD59" s="107">
        <f>BD56+BD57+BD58</f>
        <v>3801829.8006971497</v>
      </c>
      <c r="BE59" s="109"/>
      <c r="BF59" s="109"/>
      <c r="BG59" s="107">
        <f>BG56+BG57+BG58</f>
        <v>4036829.8006971497</v>
      </c>
      <c r="BH59" s="109"/>
      <c r="BI59" s="109"/>
      <c r="BJ59" s="107">
        <f>BJ56+BJ57+BJ58</f>
        <v>3801829.8006971497</v>
      </c>
      <c r="BK59" s="109"/>
      <c r="BL59" s="109"/>
      <c r="BM59" s="107">
        <f>BM56+BM57+BM58</f>
        <v>4036829.8006971497</v>
      </c>
      <c r="BN59" s="109"/>
      <c r="BO59" s="109"/>
      <c r="BP59" s="107">
        <f>BP56+BP57+BP58</f>
        <v>3801829.8006971497</v>
      </c>
      <c r="BQ59" s="109"/>
      <c r="BR59" s="109"/>
      <c r="BS59" s="107">
        <f>BS56+BS57+BS58</f>
        <v>4036829.8006971497</v>
      </c>
      <c r="BT59" s="109"/>
      <c r="BU59" s="109"/>
      <c r="BV59" s="107">
        <f>BV56+BV57+BV58</f>
        <v>3801829.8006971497</v>
      </c>
      <c r="BW59" s="109"/>
      <c r="BX59" s="109"/>
      <c r="BY59" s="107">
        <f>BY56+BY57+BY58</f>
        <v>4036829.8006971497</v>
      </c>
    </row>
    <row r="61" spans="2:77" x14ac:dyDescent="0.25">
      <c r="C61" s="132"/>
    </row>
    <row r="64" spans="2:77" ht="27.75" customHeight="1" x14ac:dyDescent="0.25">
      <c r="B64" s="131" t="s">
        <v>143</v>
      </c>
      <c r="C64" s="128"/>
    </row>
    <row r="65" spans="2:61" ht="14.25" customHeight="1" x14ac:dyDescent="0.25">
      <c r="B65" s="129" t="s">
        <v>141</v>
      </c>
      <c r="C65" s="141">
        <f>NPV('Ingreso Datos '!D19,'Flujo de caja Sin Riego'!H59,'Flujo de caja Sin Riego'!K59,'Flujo de caja Sin Riego'!N59,'Flujo de caja Sin Riego'!Q59,'Flujo de caja Sin Riego'!T59,'Flujo de caja Sin Riego'!W59,'Flujo de caja Sin Riego'!Z59,'Flujo de caja Sin Riego'!AC59,'Flujo de caja Sin Riego'!AF59,'Flujo de caja Sin Riego'!AI59,'Flujo de caja Sin Riego'!AL59,'Flujo de caja Sin Riego'!AO59,'Flujo de caja Sin Riego'!AR59,'Flujo de caja Sin Riego'!AU59,'Flujo de caja Sin Riego'!AX59,'Flujo de caja Sin Riego'!BA59,'Flujo de caja Sin Riego'!BD59,'Flujo de caja Sin Riego'!BG59,'Flujo de caja Sin Riego'!BJ59,'Flujo de caja Sin Riego'!BM59,'Flujo de caja Sin Riego'!BP59,'Flujo de caja Sin Riego'!BS59,'Flujo de caja Sin Riego'!BV59,'Flujo de caja Sin Riego'!BY59)+'Flujo de caja Sin Riego'!E59</f>
        <v>4200397.9364174437</v>
      </c>
      <c r="BI65" s="133"/>
    </row>
    <row r="66" spans="2:61" x14ac:dyDescent="0.25">
      <c r="B66" s="129" t="s">
        <v>142</v>
      </c>
      <c r="C66" s="142">
        <f>+IRR(E59:BY59)</f>
        <v>0.12562783812249245</v>
      </c>
    </row>
  </sheetData>
  <mergeCells count="30">
    <mergeCell ref="BT3:BV3"/>
    <mergeCell ref="BW3:BY3"/>
    <mergeCell ref="BB3:BD3"/>
    <mergeCell ref="BE3:BG3"/>
    <mergeCell ref="BH3:BJ3"/>
    <mergeCell ref="BK3:BM3"/>
    <mergeCell ref="BN3:BP3"/>
    <mergeCell ref="BQ3:BS3"/>
    <mergeCell ref="AJ3:AL3"/>
    <mergeCell ref="AM3:AO3"/>
    <mergeCell ref="AP3:AR3"/>
    <mergeCell ref="AS3:AU3"/>
    <mergeCell ref="AV3:AX3"/>
    <mergeCell ref="AY3:BA3"/>
    <mergeCell ref="R3:T3"/>
    <mergeCell ref="U3:W3"/>
    <mergeCell ref="X3:Z3"/>
    <mergeCell ref="AA3:AC3"/>
    <mergeCell ref="AD3:AF3"/>
    <mergeCell ref="AG3:AI3"/>
    <mergeCell ref="C2:Q2"/>
    <mergeCell ref="R2:AF2"/>
    <mergeCell ref="AG2:AU2"/>
    <mergeCell ref="AV2:BJ2"/>
    <mergeCell ref="BK2:BY2"/>
    <mergeCell ref="C3:E3"/>
    <mergeCell ref="F3:H3"/>
    <mergeCell ref="I3:K3"/>
    <mergeCell ref="L3:N3"/>
    <mergeCell ref="O3:Q3"/>
  </mergeCells>
  <pageMargins left="0.7" right="0.7" top="0.75" bottom="0.75" header="0.3" footer="0.3"/>
  <pageSetup orientation="portrait"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C28"/>
  <sheetViews>
    <sheetView showGridLines="0" topLeftCell="A2" zoomScale="84" zoomScaleNormal="84" workbookViewId="0">
      <selection activeCell="C21" sqref="C21"/>
    </sheetView>
  </sheetViews>
  <sheetFormatPr baseColWidth="10" defaultRowHeight="15" outlineLevelCol="1" x14ac:dyDescent="0.25"/>
  <cols>
    <col min="1" max="1" width="6" customWidth="1"/>
    <col min="2" max="2" width="26.28515625" customWidth="1"/>
    <col min="3" max="3" width="15.42578125" bestFit="1" customWidth="1"/>
    <col min="4" max="5" width="14.7109375" bestFit="1" customWidth="1"/>
    <col min="6" max="6" width="14.5703125" bestFit="1" customWidth="1"/>
    <col min="7" max="7" width="14.7109375" bestFit="1" customWidth="1"/>
    <col min="8" max="8" width="16" customWidth="1"/>
    <col min="9" max="10" width="15.5703125" bestFit="1" customWidth="1"/>
    <col min="11" max="27" width="15.5703125" customWidth="1" outlineLevel="1"/>
  </cols>
  <sheetData>
    <row r="1" spans="2:29" hidden="1" x14ac:dyDescent="0.25">
      <c r="C1">
        <v>0</v>
      </c>
      <c r="D1">
        <v>3</v>
      </c>
      <c r="E1">
        <v>6</v>
      </c>
      <c r="F1">
        <v>9</v>
      </c>
      <c r="G1">
        <v>12</v>
      </c>
      <c r="H1">
        <v>15</v>
      </c>
      <c r="I1">
        <v>18</v>
      </c>
      <c r="J1">
        <v>21</v>
      </c>
      <c r="K1">
        <v>24</v>
      </c>
      <c r="L1">
        <v>27</v>
      </c>
      <c r="M1">
        <v>30</v>
      </c>
      <c r="N1">
        <v>33</v>
      </c>
      <c r="O1">
        <v>36</v>
      </c>
      <c r="P1">
        <v>39</v>
      </c>
      <c r="Q1">
        <v>42</v>
      </c>
      <c r="R1">
        <v>45</v>
      </c>
      <c r="S1">
        <v>48</v>
      </c>
      <c r="T1">
        <v>51</v>
      </c>
      <c r="U1">
        <v>54</v>
      </c>
      <c r="V1">
        <v>57</v>
      </c>
      <c r="W1">
        <v>60</v>
      </c>
      <c r="X1">
        <v>63</v>
      </c>
      <c r="Y1">
        <v>66</v>
      </c>
      <c r="Z1">
        <v>69</v>
      </c>
      <c r="AA1">
        <v>72</v>
      </c>
    </row>
    <row r="3" spans="2:29" x14ac:dyDescent="0.25">
      <c r="B3" s="180" t="s">
        <v>140</v>
      </c>
      <c r="C3" s="180"/>
      <c r="D3" s="180"/>
      <c r="E3" s="180"/>
      <c r="F3" s="180"/>
      <c r="G3" s="180"/>
      <c r="H3" s="180"/>
      <c r="I3" s="180"/>
      <c r="J3" s="180"/>
      <c r="K3" s="139"/>
      <c r="L3" s="139"/>
      <c r="M3" s="139"/>
      <c r="N3" s="139"/>
      <c r="O3" s="139"/>
      <c r="P3" s="139" t="s">
        <v>140</v>
      </c>
      <c r="Q3" s="139"/>
      <c r="R3" s="139"/>
      <c r="S3" s="139"/>
      <c r="T3" s="139"/>
      <c r="U3" s="139"/>
      <c r="V3" s="139"/>
      <c r="W3" s="139"/>
      <c r="X3" s="139"/>
      <c r="Y3" s="139"/>
      <c r="Z3" s="139"/>
      <c r="AA3" s="139"/>
      <c r="AB3" s="140"/>
      <c r="AC3" s="140"/>
    </row>
    <row r="4" spans="2:29" x14ac:dyDescent="0.25">
      <c r="B4" s="63"/>
      <c r="C4" s="64">
        <v>1</v>
      </c>
      <c r="D4" s="64">
        <v>2</v>
      </c>
      <c r="E4" s="64">
        <v>3</v>
      </c>
      <c r="F4" s="64">
        <v>4</v>
      </c>
      <c r="G4" s="64">
        <v>5</v>
      </c>
      <c r="H4" s="64">
        <v>6</v>
      </c>
      <c r="I4" s="64">
        <v>7</v>
      </c>
      <c r="J4" s="64">
        <v>8</v>
      </c>
      <c r="K4" s="64">
        <v>9</v>
      </c>
      <c r="L4" s="64">
        <v>10</v>
      </c>
      <c r="M4" s="64">
        <v>11</v>
      </c>
      <c r="N4" s="64">
        <v>12</v>
      </c>
      <c r="O4" s="64">
        <v>13</v>
      </c>
      <c r="P4" s="64">
        <v>14</v>
      </c>
      <c r="Q4" s="64">
        <v>15</v>
      </c>
      <c r="R4" s="64">
        <v>16</v>
      </c>
      <c r="S4" s="64">
        <v>17</v>
      </c>
      <c r="T4" s="64">
        <v>18</v>
      </c>
      <c r="U4" s="64">
        <v>19</v>
      </c>
      <c r="V4" s="64">
        <v>20</v>
      </c>
      <c r="W4" s="64">
        <v>21</v>
      </c>
      <c r="X4" s="64">
        <v>22</v>
      </c>
      <c r="Y4" s="64">
        <v>23</v>
      </c>
      <c r="Z4" s="64">
        <v>24</v>
      </c>
      <c r="AA4" s="64">
        <v>25</v>
      </c>
    </row>
    <row r="5" spans="2:29" x14ac:dyDescent="0.25">
      <c r="B5" s="65" t="s">
        <v>150</v>
      </c>
      <c r="C5" s="136">
        <f ca="1">OFFSET('Flujo de caja Sin Riego'!$E$6,0,'Resultados Sin Riego'!C1)</f>
        <v>0</v>
      </c>
      <c r="D5" s="136">
        <f ca="1">OFFSET('Flujo de caja Sin Riego'!$E$6,0,'Resultados Sin Riego'!D1)</f>
        <v>0</v>
      </c>
      <c r="E5" s="136">
        <f ca="1">OFFSET('Flujo de caja Sin Riego'!$E$6,0,'Resultados Sin Riego'!E1)</f>
        <v>2240000</v>
      </c>
      <c r="F5" s="136">
        <f ca="1">OFFSET('Flujo de caja Sin Riego'!$E$6,0,'Resultados Sin Riego'!F1)</f>
        <v>3584000</v>
      </c>
      <c r="G5" s="136">
        <f ca="1">OFFSET('Flujo de caja Sin Riego'!$E$6,0,'Resultados Sin Riego'!G1)</f>
        <v>5824000</v>
      </c>
      <c r="H5" s="136">
        <f ca="1">OFFSET('Flujo de caja Sin Riego'!$E$6,0,'Resultados Sin Riego'!H1)</f>
        <v>7168000</v>
      </c>
      <c r="I5" s="136">
        <f ca="1">OFFSET('Flujo de caja Sin Riego'!$E$6,0,'Resultados Sin Riego'!I1)</f>
        <v>8960000</v>
      </c>
      <c r="J5" s="136">
        <f ca="1">OFFSET('Flujo de caja Sin Riego'!$E$6,0,'Resultados Sin Riego'!J1)</f>
        <v>8960000</v>
      </c>
      <c r="K5" s="136">
        <f ca="1">OFFSET('Flujo de caja Sin Riego'!$E$6,0,'Resultados Sin Riego'!K1)</f>
        <v>8960000</v>
      </c>
      <c r="L5" s="136">
        <f ca="1">OFFSET('Flujo de caja Sin Riego'!$E$6,0,'Resultados Sin Riego'!L1)</f>
        <v>8960000</v>
      </c>
      <c r="M5" s="136">
        <f ca="1">OFFSET('Flujo de caja Sin Riego'!$E$6,0,'Resultados Sin Riego'!M1)</f>
        <v>8960000</v>
      </c>
      <c r="N5" s="136">
        <f ca="1">OFFSET('Flujo de caja Sin Riego'!$E$6,0,'Resultados Sin Riego'!N1)</f>
        <v>8960000</v>
      </c>
      <c r="O5" s="136">
        <f ca="1">OFFSET('Flujo de caja Sin Riego'!$E$6,0,'Resultados Sin Riego'!O1)</f>
        <v>8960000</v>
      </c>
      <c r="P5" s="136">
        <f ca="1">OFFSET('Flujo de caja Sin Riego'!$E$6,0,'Resultados Sin Riego'!P1)</f>
        <v>8960000</v>
      </c>
      <c r="Q5" s="136">
        <f ca="1">OFFSET('Flujo de caja Sin Riego'!$E$6,0,'Resultados Sin Riego'!Q1)</f>
        <v>8960000</v>
      </c>
      <c r="R5" s="136">
        <f ca="1">OFFSET('Flujo de caja Sin Riego'!$E$6,0,'Resultados Sin Riego'!R1)</f>
        <v>8960000</v>
      </c>
      <c r="S5" s="136">
        <f ca="1">OFFSET('Flujo de caja Sin Riego'!$E$6,0,'Resultados Sin Riego'!S1)</f>
        <v>8960000</v>
      </c>
      <c r="T5" s="136">
        <f ca="1">OFFSET('Flujo de caja Sin Riego'!$E$6,0,'Resultados Sin Riego'!T1)</f>
        <v>8960000</v>
      </c>
      <c r="U5" s="136">
        <f ca="1">OFFSET('Flujo de caja Sin Riego'!$E$6,0,'Resultados Sin Riego'!U1)</f>
        <v>8960000</v>
      </c>
      <c r="V5" s="136">
        <f ca="1">OFFSET('Flujo de caja Sin Riego'!$E$6,0,'Resultados Sin Riego'!V1)</f>
        <v>8960000</v>
      </c>
      <c r="W5" s="136">
        <f ca="1">OFFSET('Flujo de caja Sin Riego'!$E$6,0,'Resultados Sin Riego'!W1)</f>
        <v>8960000</v>
      </c>
      <c r="X5" s="136">
        <f ca="1">OFFSET('Flujo de caja Sin Riego'!$E$6,0,'Resultados Sin Riego'!X1)</f>
        <v>8960000</v>
      </c>
      <c r="Y5" s="136">
        <f ca="1">OFFSET('Flujo de caja Sin Riego'!$E$6,0,'Resultados Sin Riego'!Y1)</f>
        <v>8960000</v>
      </c>
      <c r="Z5" s="136">
        <f ca="1">OFFSET('Flujo de caja Sin Riego'!$E$6,0,'Resultados Sin Riego'!Z1)</f>
        <v>8960000</v>
      </c>
      <c r="AA5" s="136">
        <f ca="1">OFFSET('Flujo de caja Sin Riego'!$E$6,0,'Resultados Sin Riego'!AA1)</f>
        <v>8960000</v>
      </c>
    </row>
    <row r="6" spans="2:29" x14ac:dyDescent="0.25">
      <c r="B6" s="66" t="s">
        <v>151</v>
      </c>
      <c r="C6" s="137">
        <f ca="1">OFFSET('Flujo de caja Sin Riego'!$E$51,0,'Resultados Sin Riego'!C1)</f>
        <v>10053100</v>
      </c>
      <c r="D6" s="137">
        <f ca="1">OFFSET('Flujo de caja Sin Riego'!$E$51,0,'Resultados Sin Riego'!D1)</f>
        <v>4705810</v>
      </c>
      <c r="E6" s="137">
        <f ca="1">OFFSET('Flujo de caja Sin Riego'!$E$51,0,'Resultados Sin Riego'!E1)</f>
        <v>4697484.2792235985</v>
      </c>
      <c r="F6" s="137">
        <f ca="1">OFFSET('Flujo de caja Sin Riego'!$E$51,0,'Resultados Sin Riego'!F1)</f>
        <v>5297746.5392975342</v>
      </c>
      <c r="G6" s="137">
        <f ca="1">OFFSET('Flujo de caja Sin Riego'!$E$51,0,'Resultados Sin Riego'!G1)</f>
        <v>4854433.3705331143</v>
      </c>
      <c r="H6" s="137">
        <f ca="1">OFFSET('Flujo de caja Sin Riego'!$E$51,0,'Resultados Sin Riego'!H1)</f>
        <v>4827640.7622992797</v>
      </c>
      <c r="I6" s="137">
        <f ca="1">OFFSET('Flujo de caja Sin Riego'!$E$51,0,'Resultados Sin Riego'!I1)</f>
        <v>4923170.1993028503</v>
      </c>
      <c r="J6" s="137">
        <f ca="1">OFFSET('Flujo de caja Sin Riego'!$E$51,0,'Resultados Sin Riego'!J1)</f>
        <v>5158170.1993028503</v>
      </c>
      <c r="K6" s="137">
        <f ca="1">OFFSET('Flujo de caja Sin Riego'!$E$51,0,'Resultados Sin Riego'!K1)</f>
        <v>4923170.1993028503</v>
      </c>
      <c r="L6" s="137">
        <f ca="1">OFFSET('Flujo de caja Sin Riego'!$E$51,0,'Resultados Sin Riego'!L1)</f>
        <v>5158170.1993028503</v>
      </c>
      <c r="M6" s="137">
        <f ca="1">OFFSET('Flujo de caja Sin Riego'!$E$51,0,'Resultados Sin Riego'!M1)</f>
        <v>4923170.1993028503</v>
      </c>
      <c r="N6" s="137">
        <f ca="1">OFFSET('Flujo de caja Sin Riego'!$E$51,0,'Resultados Sin Riego'!N1)</f>
        <v>5158170.1993028503</v>
      </c>
      <c r="O6" s="137">
        <f ca="1">OFFSET('Flujo de caja Sin Riego'!$E$51,0,'Resultados Sin Riego'!O1)</f>
        <v>4923170.1993028503</v>
      </c>
      <c r="P6" s="137">
        <f ca="1">OFFSET('Flujo de caja Sin Riego'!$E$51,0,'Resultados Sin Riego'!P1)</f>
        <v>5158170.1993028503</v>
      </c>
      <c r="Q6" s="137">
        <f ca="1">OFFSET('Flujo de caja Sin Riego'!$E$51,0,'Resultados Sin Riego'!Q1)</f>
        <v>4923170.1993028503</v>
      </c>
      <c r="R6" s="137">
        <f ca="1">OFFSET('Flujo de caja Sin Riego'!$E$51,0,'Resultados Sin Riego'!R1)</f>
        <v>5158170.1993028503</v>
      </c>
      <c r="S6" s="137">
        <f ca="1">OFFSET('Flujo de caja Sin Riego'!$E$51,0,'Resultados Sin Riego'!S1)</f>
        <v>4923170.1993028503</v>
      </c>
      <c r="T6" s="137">
        <f ca="1">OFFSET('Flujo de caja Sin Riego'!$E$51,0,'Resultados Sin Riego'!T1)</f>
        <v>5158170.1993028503</v>
      </c>
      <c r="U6" s="137">
        <f ca="1">OFFSET('Flujo de caja Sin Riego'!$E$51,0,'Resultados Sin Riego'!U1)</f>
        <v>4923170.1993028503</v>
      </c>
      <c r="V6" s="137">
        <f ca="1">OFFSET('Flujo de caja Sin Riego'!$E$51,0,'Resultados Sin Riego'!V1)</f>
        <v>5158170.1993028503</v>
      </c>
      <c r="W6" s="137">
        <f ca="1">OFFSET('Flujo de caja Sin Riego'!$E$51,0,'Resultados Sin Riego'!W1)</f>
        <v>4923170.1993028503</v>
      </c>
      <c r="X6" s="137">
        <f ca="1">OFFSET('Flujo de caja Sin Riego'!$E$51,0,'Resultados Sin Riego'!X1)</f>
        <v>5158170.1993028503</v>
      </c>
      <c r="Y6" s="137">
        <f ca="1">OFFSET('Flujo de caja Sin Riego'!$E$51,0,'Resultados Sin Riego'!Y1)</f>
        <v>4923170.1993028503</v>
      </c>
      <c r="Z6" s="137">
        <f ca="1">OFFSET('Flujo de caja Sin Riego'!$E$51,0,'Resultados Sin Riego'!Z1)</f>
        <v>5158170.1993028503</v>
      </c>
      <c r="AA6" s="137">
        <f ca="1">OFFSET('Flujo de caja Sin Riego'!$E$51,0,'Resultados Sin Riego'!AA1)</f>
        <v>4923170.1993028503</v>
      </c>
    </row>
    <row r="7" spans="2:29" x14ac:dyDescent="0.25">
      <c r="B7" s="67" t="s">
        <v>64</v>
      </c>
      <c r="C7" s="137">
        <f ca="1">OFFSET('Flujo de caja Sin Riego'!$E$27,0,'Resultados Sin Riego'!C1)</f>
        <v>4930000</v>
      </c>
      <c r="D7" s="137">
        <f ca="1">OFFSET('Flujo de caja Sin Riego'!$E$27,0,'Resultados Sin Riego'!D1)</f>
        <v>2337500</v>
      </c>
      <c r="E7" s="137">
        <f ca="1">OFFSET('Flujo de caja Sin Riego'!$E$27,0,'Resultados Sin Riego'!E1)</f>
        <v>2134174.279223599</v>
      </c>
      <c r="F7" s="137">
        <f ca="1">OFFSET('Flujo de caja Sin Riego'!$E$27,0,'Resultados Sin Riego'!F1)</f>
        <v>1952746.5392975346</v>
      </c>
      <c r="G7" s="137">
        <f ca="1">OFFSET('Flujo de caja Sin Riego'!$E$27,0,'Resultados Sin Riego'!G1)</f>
        <v>2349433.3705331138</v>
      </c>
      <c r="H7" s="137">
        <f ca="1">OFFSET('Flujo de caja Sin Riego'!$E$27,0,'Resultados Sin Riego'!H1)</f>
        <v>2782640.7622992797</v>
      </c>
      <c r="I7" s="137">
        <f ca="1">OFFSET('Flujo de caja Sin Riego'!$E$27,0,'Resultados Sin Riego'!I1)</f>
        <v>2928170.1993028503</v>
      </c>
      <c r="J7" s="137">
        <f ca="1">OFFSET('Flujo de caja Sin Riego'!$E$27,0,'Resultados Sin Riego'!J1)</f>
        <v>3013170.1993028503</v>
      </c>
      <c r="K7" s="137">
        <f ca="1">OFFSET('Flujo de caja Sin Riego'!$E$27,0,'Resultados Sin Riego'!K1)</f>
        <v>2928170.1993028503</v>
      </c>
      <c r="L7" s="137">
        <f ca="1">OFFSET('Flujo de caja Sin Riego'!$E$27,0,'Resultados Sin Riego'!L1)</f>
        <v>3013170.1993028503</v>
      </c>
      <c r="M7" s="137">
        <f ca="1">OFFSET('Flujo de caja Sin Riego'!$E$27,0,'Resultados Sin Riego'!M1)</f>
        <v>2928170.1993028503</v>
      </c>
      <c r="N7" s="137">
        <f ca="1">OFFSET('Flujo de caja Sin Riego'!$E$27,0,'Resultados Sin Riego'!N1)</f>
        <v>3013170.1993028503</v>
      </c>
      <c r="O7" s="137">
        <f ca="1">OFFSET('Flujo de caja Sin Riego'!$E$27,0,'Resultados Sin Riego'!O1)</f>
        <v>2928170.1993028503</v>
      </c>
      <c r="P7" s="137">
        <f ca="1">OFFSET('Flujo de caja Sin Riego'!$E$27,0,'Resultados Sin Riego'!P1)</f>
        <v>3013170.1993028503</v>
      </c>
      <c r="Q7" s="137">
        <f ca="1">OFFSET('Flujo de caja Sin Riego'!$E$27,0,'Resultados Sin Riego'!Q1)</f>
        <v>2928170.1993028503</v>
      </c>
      <c r="R7" s="137">
        <f ca="1">OFFSET('Flujo de caja Sin Riego'!$E$27,0,'Resultados Sin Riego'!R1)</f>
        <v>3013170.1993028503</v>
      </c>
      <c r="S7" s="137">
        <f ca="1">OFFSET('Flujo de caja Sin Riego'!$E$27,0,'Resultados Sin Riego'!S1)</f>
        <v>2928170.1993028503</v>
      </c>
      <c r="T7" s="137">
        <f ca="1">OFFSET('Flujo de caja Sin Riego'!$E$27,0,'Resultados Sin Riego'!T1)</f>
        <v>3013170.1993028503</v>
      </c>
      <c r="U7" s="137">
        <f ca="1">OFFSET('Flujo de caja Sin Riego'!$E$27,0,'Resultados Sin Riego'!U1)</f>
        <v>2928170.1993028503</v>
      </c>
      <c r="V7" s="137">
        <f ca="1">OFFSET('Flujo de caja Sin Riego'!$E$27,0,'Resultados Sin Riego'!V1)</f>
        <v>3013170.1993028503</v>
      </c>
      <c r="W7" s="137">
        <f ca="1">OFFSET('Flujo de caja Sin Riego'!$E$27,0,'Resultados Sin Riego'!W1)</f>
        <v>2928170.1993028503</v>
      </c>
      <c r="X7" s="137">
        <f ca="1">OFFSET('Flujo de caja Sin Riego'!$E$27,0,'Resultados Sin Riego'!X1)</f>
        <v>3013170.1993028503</v>
      </c>
      <c r="Y7" s="137">
        <f ca="1">OFFSET('Flujo de caja Sin Riego'!$E$27,0,'Resultados Sin Riego'!Y1)</f>
        <v>2928170.1993028503</v>
      </c>
      <c r="Z7" s="137">
        <f ca="1">OFFSET('Flujo de caja Sin Riego'!$E$27,0,'Resultados Sin Riego'!Z1)</f>
        <v>3013170.1993028503</v>
      </c>
      <c r="AA7" s="137">
        <f ca="1">OFFSET('Flujo de caja Sin Riego'!$E$27,0,'Resultados Sin Riego'!AA1)</f>
        <v>2928170.1993028503</v>
      </c>
    </row>
    <row r="8" spans="2:29" x14ac:dyDescent="0.25">
      <c r="B8" s="67" t="s">
        <v>84</v>
      </c>
      <c r="C8" s="137">
        <f ca="1">OFFSET('Flujo de caja Sin Riego'!$E$47,0,'Resultados Sin Riego'!C1)</f>
        <v>4343100</v>
      </c>
      <c r="D8" s="137">
        <f ca="1">OFFSET('Flujo de caja Sin Riego'!$E$47,0,'Resultados Sin Riego'!D1)</f>
        <v>1588310</v>
      </c>
      <c r="E8" s="137">
        <f ca="1">OFFSET('Flujo de caja Sin Riego'!$E$47,0,'Resultados Sin Riego'!E1)</f>
        <v>1783310</v>
      </c>
      <c r="F8" s="137">
        <f ca="1">OFFSET('Flujo de caja Sin Riego'!$E$47,0,'Resultados Sin Riego'!F1)</f>
        <v>2565000</v>
      </c>
      <c r="G8" s="137">
        <f ca="1">OFFSET('Flujo de caja Sin Riego'!$E$47,0,'Resultados Sin Riego'!G1)</f>
        <v>1725000</v>
      </c>
      <c r="H8" s="137">
        <f ca="1">OFFSET('Flujo de caja Sin Riego'!$E$47,0,'Resultados Sin Riego'!H1)</f>
        <v>1265000</v>
      </c>
      <c r="I8" s="137">
        <f ca="1">OFFSET('Flujo de caja Sin Riego'!$E$47,0,'Resultados Sin Riego'!I1)</f>
        <v>1215000</v>
      </c>
      <c r="J8" s="137">
        <f ca="1">OFFSET('Flujo de caja Sin Riego'!$E$47,0,'Resultados Sin Riego'!J1)</f>
        <v>1365000</v>
      </c>
      <c r="K8" s="137">
        <f ca="1">OFFSET('Flujo de caja Sin Riego'!$E$47,0,'Resultados Sin Riego'!K1)</f>
        <v>1215000</v>
      </c>
      <c r="L8" s="137">
        <f ca="1">OFFSET('Flujo de caja Sin Riego'!$E$47,0,'Resultados Sin Riego'!L1)</f>
        <v>1365000</v>
      </c>
      <c r="M8" s="137">
        <f ca="1">OFFSET('Flujo de caja Sin Riego'!$E$47,0,'Resultados Sin Riego'!M1)</f>
        <v>1215000</v>
      </c>
      <c r="N8" s="137">
        <f ca="1">OFFSET('Flujo de caja Sin Riego'!$E$47,0,'Resultados Sin Riego'!N1)</f>
        <v>1365000</v>
      </c>
      <c r="O8" s="137">
        <f ca="1">OFFSET('Flujo de caja Sin Riego'!$E$47,0,'Resultados Sin Riego'!O1)</f>
        <v>1215000</v>
      </c>
      <c r="P8" s="137">
        <f ca="1">OFFSET('Flujo de caja Sin Riego'!$E$47,0,'Resultados Sin Riego'!P1)</f>
        <v>1365000</v>
      </c>
      <c r="Q8" s="137">
        <f ca="1">OFFSET('Flujo de caja Sin Riego'!$E$47,0,'Resultados Sin Riego'!Q1)</f>
        <v>1215000</v>
      </c>
      <c r="R8" s="137">
        <f ca="1">OFFSET('Flujo de caja Sin Riego'!$E$47,0,'Resultados Sin Riego'!R1)</f>
        <v>1365000</v>
      </c>
      <c r="S8" s="137">
        <f ca="1">OFFSET('Flujo de caja Sin Riego'!$E$47,0,'Resultados Sin Riego'!S1)</f>
        <v>1215000</v>
      </c>
      <c r="T8" s="137">
        <f ca="1">OFFSET('Flujo de caja Sin Riego'!$E$47,0,'Resultados Sin Riego'!T1)</f>
        <v>1365000</v>
      </c>
      <c r="U8" s="137">
        <f ca="1">OFFSET('Flujo de caja Sin Riego'!$E$47,0,'Resultados Sin Riego'!U1)</f>
        <v>1215000</v>
      </c>
      <c r="V8" s="137">
        <f ca="1">OFFSET('Flujo de caja Sin Riego'!$E$47,0,'Resultados Sin Riego'!V1)</f>
        <v>1365000</v>
      </c>
      <c r="W8" s="137">
        <f ca="1">OFFSET('Flujo de caja Sin Riego'!$E$47,0,'Resultados Sin Riego'!W1)</f>
        <v>1215000</v>
      </c>
      <c r="X8" s="137">
        <f ca="1">OFFSET('Flujo de caja Sin Riego'!$E$47,0,'Resultados Sin Riego'!X1)</f>
        <v>1365000</v>
      </c>
      <c r="Y8" s="137">
        <f ca="1">OFFSET('Flujo de caja Sin Riego'!$E$47,0,'Resultados Sin Riego'!Y1)</f>
        <v>1215000</v>
      </c>
      <c r="Z8" s="137">
        <f ca="1">OFFSET('Flujo de caja Sin Riego'!$E$47,0,'Resultados Sin Riego'!Z1)</f>
        <v>1365000</v>
      </c>
      <c r="AA8" s="137">
        <f ca="1">OFFSET('Flujo de caja Sin Riego'!$E$47,0,'Resultados Sin Riego'!AA1)</f>
        <v>1215000</v>
      </c>
    </row>
    <row r="9" spans="2:29" x14ac:dyDescent="0.25">
      <c r="B9" s="67" t="s">
        <v>88</v>
      </c>
      <c r="C9" s="137">
        <f ca="1">OFFSET('Flujo de caja Sin Riego'!$E$50,0,'Resultados Sin Riego'!C1)</f>
        <v>780000</v>
      </c>
      <c r="D9" s="137">
        <f ca="1">OFFSET('Flujo de caja Sin Riego'!$E$50,0,'Resultados Sin Riego'!D1)</f>
        <v>780000</v>
      </c>
      <c r="E9" s="137">
        <f ca="1">OFFSET('Flujo de caja Sin Riego'!$E$50,0,'Resultados Sin Riego'!E1)</f>
        <v>780000</v>
      </c>
      <c r="F9" s="137">
        <f ca="1">OFFSET('Flujo de caja Sin Riego'!$E$50,0,'Resultados Sin Riego'!F1)</f>
        <v>780000</v>
      </c>
      <c r="G9" s="137">
        <f ca="1">OFFSET('Flujo de caja Sin Riego'!$E$50,0,'Resultados Sin Riego'!G1)</f>
        <v>780000</v>
      </c>
      <c r="H9" s="137">
        <f ca="1">OFFSET('Flujo de caja Sin Riego'!$E$50,0,'Resultados Sin Riego'!H1)</f>
        <v>780000</v>
      </c>
      <c r="I9" s="137">
        <f ca="1">OFFSET('Flujo de caja Sin Riego'!$E$50,0,'Resultados Sin Riego'!I1)</f>
        <v>780000</v>
      </c>
      <c r="J9" s="137">
        <f ca="1">OFFSET('Flujo de caja Sin Riego'!$E$50,0,'Resultados Sin Riego'!J1)</f>
        <v>780000</v>
      </c>
      <c r="K9" s="137">
        <f ca="1">OFFSET('Flujo de caja Sin Riego'!$E$50,0,'Resultados Sin Riego'!K1)</f>
        <v>780000</v>
      </c>
      <c r="L9" s="137">
        <f ca="1">OFFSET('Flujo de caja Sin Riego'!$E$50,0,'Resultados Sin Riego'!L1)</f>
        <v>780000</v>
      </c>
      <c r="M9" s="137">
        <f ca="1">OFFSET('Flujo de caja Sin Riego'!$E$50,0,'Resultados Sin Riego'!M1)</f>
        <v>780000</v>
      </c>
      <c r="N9" s="137">
        <f ca="1">OFFSET('Flujo de caja Sin Riego'!$E$50,0,'Resultados Sin Riego'!N1)</f>
        <v>780000</v>
      </c>
      <c r="O9" s="137">
        <f ca="1">OFFSET('Flujo de caja Sin Riego'!$E$50,0,'Resultados Sin Riego'!O1)</f>
        <v>780000</v>
      </c>
      <c r="P9" s="137">
        <f ca="1">OFFSET('Flujo de caja Sin Riego'!$E$50,0,'Resultados Sin Riego'!P1)</f>
        <v>780000</v>
      </c>
      <c r="Q9" s="137">
        <f ca="1">OFFSET('Flujo de caja Sin Riego'!$E$50,0,'Resultados Sin Riego'!Q1)</f>
        <v>780000</v>
      </c>
      <c r="R9" s="137">
        <f ca="1">OFFSET('Flujo de caja Sin Riego'!$E$50,0,'Resultados Sin Riego'!R1)</f>
        <v>780000</v>
      </c>
      <c r="S9" s="137">
        <f ca="1">OFFSET('Flujo de caja Sin Riego'!$E$50,0,'Resultados Sin Riego'!S1)</f>
        <v>780000</v>
      </c>
      <c r="T9" s="137">
        <f ca="1">OFFSET('Flujo de caja Sin Riego'!$E$50,0,'Resultados Sin Riego'!T1)</f>
        <v>780000</v>
      </c>
      <c r="U9" s="137">
        <f ca="1">OFFSET('Flujo de caja Sin Riego'!$E$50,0,'Resultados Sin Riego'!U1)</f>
        <v>780000</v>
      </c>
      <c r="V9" s="137">
        <f ca="1">OFFSET('Flujo de caja Sin Riego'!$E$50,0,'Resultados Sin Riego'!V1)</f>
        <v>780000</v>
      </c>
      <c r="W9" s="137">
        <f ca="1">OFFSET('Flujo de caja Sin Riego'!$E$50,0,'Resultados Sin Riego'!W1)</f>
        <v>780000</v>
      </c>
      <c r="X9" s="137">
        <f ca="1">OFFSET('Flujo de caja Sin Riego'!$E$50,0,'Resultados Sin Riego'!X1)</f>
        <v>780000</v>
      </c>
      <c r="Y9" s="137">
        <f ca="1">OFFSET('Flujo de caja Sin Riego'!$E$50,0,'Resultados Sin Riego'!Y1)</f>
        <v>780000</v>
      </c>
      <c r="Z9" s="137">
        <f ca="1">OFFSET('Flujo de caja Sin Riego'!$E$50,0,'Resultados Sin Riego'!Z1)</f>
        <v>780000</v>
      </c>
      <c r="AA9" s="137">
        <f ca="1">OFFSET('Flujo de caja Sin Riego'!$E$50,0,'Resultados Sin Riego'!AA1)</f>
        <v>780000</v>
      </c>
    </row>
    <row r="10" spans="2:29" ht="25.5" customHeight="1" x14ac:dyDescent="0.25">
      <c r="B10" s="68" t="s">
        <v>108</v>
      </c>
      <c r="C10" s="138"/>
      <c r="D10" s="138">
        <f t="shared" ref="D10:Z10" ca="1" si="0">D5-D6</f>
        <v>-4705810</v>
      </c>
      <c r="E10" s="138">
        <f t="shared" ca="1" si="0"/>
        <v>-2457484.2792235985</v>
      </c>
      <c r="F10" s="138">
        <f t="shared" ca="1" si="0"/>
        <v>-1713746.5392975342</v>
      </c>
      <c r="G10" s="138">
        <f t="shared" ca="1" si="0"/>
        <v>969566.6294668857</v>
      </c>
      <c r="H10" s="138">
        <f t="shared" ca="1" si="0"/>
        <v>2340359.2377007203</v>
      </c>
      <c r="I10" s="138">
        <f t="shared" ca="1" si="0"/>
        <v>4036829.8006971497</v>
      </c>
      <c r="J10" s="138">
        <f t="shared" ca="1" si="0"/>
        <v>3801829.8006971497</v>
      </c>
      <c r="K10" s="138">
        <f t="shared" ca="1" si="0"/>
        <v>4036829.8006971497</v>
      </c>
      <c r="L10" s="138">
        <f t="shared" ca="1" si="0"/>
        <v>3801829.8006971497</v>
      </c>
      <c r="M10" s="138">
        <f t="shared" ca="1" si="0"/>
        <v>4036829.8006971497</v>
      </c>
      <c r="N10" s="138">
        <f t="shared" ca="1" si="0"/>
        <v>3801829.8006971497</v>
      </c>
      <c r="O10" s="138">
        <f t="shared" ca="1" si="0"/>
        <v>4036829.8006971497</v>
      </c>
      <c r="P10" s="138">
        <f t="shared" ca="1" si="0"/>
        <v>3801829.8006971497</v>
      </c>
      <c r="Q10" s="138">
        <f t="shared" ca="1" si="0"/>
        <v>4036829.8006971497</v>
      </c>
      <c r="R10" s="138">
        <f t="shared" ca="1" si="0"/>
        <v>3801829.8006971497</v>
      </c>
      <c r="S10" s="138">
        <f t="shared" ca="1" si="0"/>
        <v>4036829.8006971497</v>
      </c>
      <c r="T10" s="138">
        <f t="shared" ca="1" si="0"/>
        <v>3801829.8006971497</v>
      </c>
      <c r="U10" s="138">
        <f t="shared" ca="1" si="0"/>
        <v>4036829.8006971497</v>
      </c>
      <c r="V10" s="138">
        <f t="shared" ca="1" si="0"/>
        <v>3801829.8006971497</v>
      </c>
      <c r="W10" s="138">
        <f t="shared" ca="1" si="0"/>
        <v>4036829.8006971497</v>
      </c>
      <c r="X10" s="138">
        <f t="shared" ca="1" si="0"/>
        <v>3801829.8006971497</v>
      </c>
      <c r="Y10" s="138">
        <f t="shared" ca="1" si="0"/>
        <v>4036829.8006971497</v>
      </c>
      <c r="Z10" s="138">
        <f t="shared" ca="1" si="0"/>
        <v>3801829.8006971497</v>
      </c>
      <c r="AA10" s="138">
        <f ca="1">AA5-AA6</f>
        <v>4036829.8006971497</v>
      </c>
    </row>
    <row r="11" spans="2:29" x14ac:dyDescent="0.25">
      <c r="B11" s="69" t="s">
        <v>109</v>
      </c>
      <c r="C11" s="137">
        <f ca="1">OFFSET('Flujo de caja Sin Riego'!$E$55,0,C1)</f>
        <v>0</v>
      </c>
      <c r="D11" s="137">
        <f ca="1">OFFSET('Flujo de caja Sin Riego'!$E$55,0,D1)</f>
        <v>0</v>
      </c>
      <c r="E11" s="137">
        <f ca="1">OFFSET('Flujo de caja Sin Riego'!$E$55,0,E1)</f>
        <v>0</v>
      </c>
      <c r="F11" s="137">
        <f ca="1">OFFSET('Flujo de caja Sin Riego'!$E$55,0,F1)</f>
        <v>0</v>
      </c>
      <c r="G11" s="137">
        <f ca="1">OFFSET('Flujo de caja Sin Riego'!$E$55,0,G1)</f>
        <v>0</v>
      </c>
      <c r="H11" s="137">
        <f ca="1">OFFSET('Flujo de caja Sin Riego'!$E$55,0,H1)</f>
        <v>0</v>
      </c>
      <c r="I11" s="137">
        <f ca="1">OFFSET('Flujo de caja Sin Riego'!$E$55,0,I1)</f>
        <v>0</v>
      </c>
      <c r="J11" s="137">
        <f ca="1">OFFSET('Flujo de caja Sin Riego'!$E$55,0,J1)</f>
        <v>0</v>
      </c>
      <c r="K11" s="137">
        <f ca="1">OFFSET('Flujo de caja Sin Riego'!$E$55,0,K1)</f>
        <v>0</v>
      </c>
      <c r="L11" s="137">
        <f ca="1">OFFSET('Flujo de caja Sin Riego'!$E$55,0,L1)</f>
        <v>0</v>
      </c>
      <c r="M11" s="137">
        <f ca="1">OFFSET('Flujo de caja Sin Riego'!$E$55,0,M1)</f>
        <v>0</v>
      </c>
      <c r="N11" s="137">
        <f ca="1">OFFSET('Flujo de caja Sin Riego'!$E$55,0,N1)</f>
        <v>0</v>
      </c>
      <c r="O11" s="137">
        <f ca="1">OFFSET('Flujo de caja Sin Riego'!$E$55,0,O1)</f>
        <v>0</v>
      </c>
      <c r="P11" s="137">
        <f ca="1">OFFSET('Flujo de caja Sin Riego'!$E$55,0,P1)</f>
        <v>0</v>
      </c>
      <c r="Q11" s="137">
        <f ca="1">OFFSET('Flujo de caja Sin Riego'!$E$55,0,Q1)</f>
        <v>0</v>
      </c>
      <c r="R11" s="137">
        <f ca="1">OFFSET('Flujo de caja Sin Riego'!$E$55,0,R1)</f>
        <v>0</v>
      </c>
      <c r="S11" s="137">
        <f ca="1">OFFSET('Flujo de caja Sin Riego'!$E$55,0,S1)</f>
        <v>0</v>
      </c>
      <c r="T11" s="137">
        <f ca="1">OFFSET('Flujo de caja Sin Riego'!$E$55,0,T1)</f>
        <v>0</v>
      </c>
      <c r="U11" s="137">
        <f ca="1">OFFSET('Flujo de caja Sin Riego'!$E$55,0,U1)</f>
        <v>0</v>
      </c>
      <c r="V11" s="137">
        <f ca="1">OFFSET('Flujo de caja Sin Riego'!$E$55,0,V1)</f>
        <v>0</v>
      </c>
      <c r="W11" s="137">
        <f ca="1">OFFSET('Flujo de caja Sin Riego'!$E$55,0,W1)</f>
        <v>0</v>
      </c>
      <c r="X11" s="137">
        <f ca="1">OFFSET('Flujo de caja Sin Riego'!$E$55,0,X1)</f>
        <v>0</v>
      </c>
      <c r="Y11" s="137">
        <f ca="1">OFFSET('Flujo de caja Sin Riego'!$E$55,0,Y1)</f>
        <v>0</v>
      </c>
      <c r="Z11" s="137">
        <f ca="1">OFFSET('Flujo de caja Sin Riego'!$E$55,0,Z1)</f>
        <v>0</v>
      </c>
      <c r="AA11" s="137">
        <f ca="1">OFFSET('Flujo de caja Sin Riego'!$E$55,0,AA1)</f>
        <v>0</v>
      </c>
    </row>
    <row r="12" spans="2:29" ht="30" customHeight="1" x14ac:dyDescent="0.25">
      <c r="B12" s="68" t="s">
        <v>110</v>
      </c>
      <c r="C12" s="138"/>
      <c r="D12" s="138">
        <f t="shared" ref="D12:AA12" ca="1" si="1">D10-D11</f>
        <v>-4705810</v>
      </c>
      <c r="E12" s="138">
        <f t="shared" ca="1" si="1"/>
        <v>-2457484.2792235985</v>
      </c>
      <c r="F12" s="138">
        <f t="shared" ca="1" si="1"/>
        <v>-1713746.5392975342</v>
      </c>
      <c r="G12" s="138">
        <f t="shared" ca="1" si="1"/>
        <v>969566.6294668857</v>
      </c>
      <c r="H12" s="138">
        <f t="shared" ca="1" si="1"/>
        <v>2340359.2377007203</v>
      </c>
      <c r="I12" s="138">
        <f t="shared" ca="1" si="1"/>
        <v>4036829.8006971497</v>
      </c>
      <c r="J12" s="138">
        <f t="shared" ca="1" si="1"/>
        <v>3801829.8006971497</v>
      </c>
      <c r="K12" s="138">
        <f t="shared" ca="1" si="1"/>
        <v>4036829.8006971497</v>
      </c>
      <c r="L12" s="138">
        <f t="shared" ca="1" si="1"/>
        <v>3801829.8006971497</v>
      </c>
      <c r="M12" s="138">
        <f t="shared" ca="1" si="1"/>
        <v>4036829.8006971497</v>
      </c>
      <c r="N12" s="138">
        <f t="shared" ca="1" si="1"/>
        <v>3801829.8006971497</v>
      </c>
      <c r="O12" s="138">
        <f t="shared" ca="1" si="1"/>
        <v>4036829.8006971497</v>
      </c>
      <c r="P12" s="138">
        <f t="shared" ca="1" si="1"/>
        <v>3801829.8006971497</v>
      </c>
      <c r="Q12" s="138">
        <f t="shared" ca="1" si="1"/>
        <v>4036829.8006971497</v>
      </c>
      <c r="R12" s="138">
        <f t="shared" ca="1" si="1"/>
        <v>3801829.8006971497</v>
      </c>
      <c r="S12" s="138">
        <f t="shared" ca="1" si="1"/>
        <v>4036829.8006971497</v>
      </c>
      <c r="T12" s="138">
        <f t="shared" ca="1" si="1"/>
        <v>3801829.8006971497</v>
      </c>
      <c r="U12" s="138">
        <f t="shared" ca="1" si="1"/>
        <v>4036829.8006971497</v>
      </c>
      <c r="V12" s="138">
        <f t="shared" ca="1" si="1"/>
        <v>3801829.8006971497</v>
      </c>
      <c r="W12" s="138">
        <f t="shared" ca="1" si="1"/>
        <v>4036829.8006971497</v>
      </c>
      <c r="X12" s="138">
        <f t="shared" ca="1" si="1"/>
        <v>3801829.8006971497</v>
      </c>
      <c r="Y12" s="138">
        <f t="shared" ca="1" si="1"/>
        <v>4036829.8006971497</v>
      </c>
      <c r="Z12" s="138">
        <f t="shared" ca="1" si="1"/>
        <v>3801829.8006971497</v>
      </c>
      <c r="AA12" s="138">
        <f t="shared" ca="1" si="1"/>
        <v>4036829.8006971497</v>
      </c>
    </row>
    <row r="13" spans="2:29" x14ac:dyDescent="0.25">
      <c r="B13" s="69" t="s">
        <v>111</v>
      </c>
      <c r="C13" s="137">
        <f>'Flujo de caja Sin Riego'!E57</f>
        <v>-10053100</v>
      </c>
      <c r="D13" s="151">
        <v>0</v>
      </c>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c r="Y13" s="151">
        <v>0</v>
      </c>
      <c r="Z13" s="151">
        <v>0</v>
      </c>
      <c r="AA13" s="151">
        <v>0</v>
      </c>
    </row>
    <row r="14" spans="2:29" x14ac:dyDescent="0.25">
      <c r="B14" s="69" t="s">
        <v>112</v>
      </c>
      <c r="C14" s="151">
        <v>0</v>
      </c>
      <c r="D14" s="151">
        <v>0</v>
      </c>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c r="Y14" s="151">
        <v>0</v>
      </c>
      <c r="Z14" s="151">
        <v>0</v>
      </c>
      <c r="AA14" s="151">
        <v>0</v>
      </c>
    </row>
    <row r="15" spans="2:29" ht="15" customHeight="1" x14ac:dyDescent="0.25">
      <c r="B15" s="70" t="s">
        <v>113</v>
      </c>
      <c r="C15" s="143">
        <f>+C13</f>
        <v>-10053100</v>
      </c>
      <c r="D15" s="143">
        <f ca="1">+D12-D13+D14</f>
        <v>-4705810</v>
      </c>
      <c r="E15" s="143">
        <f t="shared" ref="E15:AA15" ca="1" si="2">+E12-E13+E14</f>
        <v>-2457484.2792235985</v>
      </c>
      <c r="F15" s="143">
        <f t="shared" ca="1" si="2"/>
        <v>-1713746.5392975342</v>
      </c>
      <c r="G15" s="143">
        <f t="shared" ca="1" si="2"/>
        <v>969566.6294668857</v>
      </c>
      <c r="H15" s="143">
        <f t="shared" ca="1" si="2"/>
        <v>2340359.2377007203</v>
      </c>
      <c r="I15" s="143">
        <f t="shared" ca="1" si="2"/>
        <v>4036829.8006971497</v>
      </c>
      <c r="J15" s="143">
        <f t="shared" ca="1" si="2"/>
        <v>3801829.8006971497</v>
      </c>
      <c r="K15" s="143">
        <f t="shared" ca="1" si="2"/>
        <v>4036829.8006971497</v>
      </c>
      <c r="L15" s="143">
        <f t="shared" ca="1" si="2"/>
        <v>3801829.8006971497</v>
      </c>
      <c r="M15" s="143">
        <f t="shared" ca="1" si="2"/>
        <v>4036829.8006971497</v>
      </c>
      <c r="N15" s="143">
        <f t="shared" ca="1" si="2"/>
        <v>3801829.8006971497</v>
      </c>
      <c r="O15" s="143">
        <f t="shared" ca="1" si="2"/>
        <v>4036829.8006971497</v>
      </c>
      <c r="P15" s="143">
        <f t="shared" ca="1" si="2"/>
        <v>3801829.8006971497</v>
      </c>
      <c r="Q15" s="143">
        <f t="shared" ca="1" si="2"/>
        <v>4036829.8006971497</v>
      </c>
      <c r="R15" s="143">
        <f t="shared" ca="1" si="2"/>
        <v>3801829.8006971497</v>
      </c>
      <c r="S15" s="143">
        <f t="shared" ca="1" si="2"/>
        <v>4036829.8006971497</v>
      </c>
      <c r="T15" s="143">
        <f t="shared" ca="1" si="2"/>
        <v>3801829.8006971497</v>
      </c>
      <c r="U15" s="143">
        <f t="shared" ca="1" si="2"/>
        <v>4036829.8006971497</v>
      </c>
      <c r="V15" s="143">
        <f t="shared" ca="1" si="2"/>
        <v>3801829.8006971497</v>
      </c>
      <c r="W15" s="143">
        <f t="shared" ca="1" si="2"/>
        <v>4036829.8006971497</v>
      </c>
      <c r="X15" s="143">
        <f t="shared" ca="1" si="2"/>
        <v>3801829.8006971497</v>
      </c>
      <c r="Y15" s="143">
        <f t="shared" ca="1" si="2"/>
        <v>4036829.8006971497</v>
      </c>
      <c r="Z15" s="143">
        <f t="shared" ca="1" si="2"/>
        <v>3801829.8006971497</v>
      </c>
      <c r="AA15" s="143">
        <f t="shared" ca="1" si="2"/>
        <v>4036829.8006971497</v>
      </c>
    </row>
    <row r="16" spans="2:29" x14ac:dyDescent="0.2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25">
      <c r="B17" s="72" t="s">
        <v>21</v>
      </c>
      <c r="C17" s="144">
        <f ca="1">+OFFSET('Flujo de caja Sin Riego'!$E$54,0,C1)</f>
        <v>-10053100</v>
      </c>
      <c r="D17" s="144">
        <f ca="1">+OFFSET('Flujo de caja Sin Riego'!$E$54,0,D1)</f>
        <v>-14758910</v>
      </c>
      <c r="E17" s="144">
        <f ca="1">+OFFSET('Flujo de caja Sin Riego'!$E$54,0,E1)</f>
        <v>-17216394.279223599</v>
      </c>
      <c r="F17" s="144">
        <f ca="1">+OFFSET('Flujo de caja Sin Riego'!$E$54,0,F1)</f>
        <v>-18930140.818521135</v>
      </c>
      <c r="G17" s="144">
        <f ca="1">+OFFSET('Flujo de caja Sin Riego'!$E$54,0,G1)</f>
        <v>-17960574.189054251</v>
      </c>
      <c r="H17" s="144">
        <f ca="1">+OFFSET('Flujo de caja Sin Riego'!$E$54,0,H1)</f>
        <v>-15620214.951353531</v>
      </c>
      <c r="I17" s="144">
        <f ca="1">+OFFSET('Flujo de caja Sin Riego'!$E$54,0,I1)</f>
        <v>-11583385.150656382</v>
      </c>
      <c r="J17" s="144">
        <f ca="1">+OFFSET('Flujo de caja Sin Riego'!$E$54,0,J1)</f>
        <v>-7781555.3499592319</v>
      </c>
      <c r="K17" s="144">
        <f ca="1">+OFFSET('Flujo de caja Sin Riego'!$E$54,0,K1)</f>
        <v>-3744725.5492620822</v>
      </c>
      <c r="L17" s="144">
        <f ca="1">+OFFSET('Flujo de caja Sin Riego'!$E$54,0,L1)</f>
        <v>57104.251435067505</v>
      </c>
      <c r="M17" s="144">
        <f ca="1">+OFFSET('Flujo de caja Sin Riego'!$E$54,0,M1)</f>
        <v>4093934.0521322172</v>
      </c>
      <c r="N17" s="144">
        <f ca="1">+OFFSET('Flujo de caja Sin Riego'!$E$54,0,N1)</f>
        <v>7895763.8528293669</v>
      </c>
      <c r="O17" s="144">
        <f ca="1">+OFFSET('Flujo de caja Sin Riego'!$E$54,0,O1)</f>
        <v>11932593.653526517</v>
      </c>
      <c r="P17" s="144">
        <f ca="1">+OFFSET('Flujo de caja Sin Riego'!$E$54,0,P1)</f>
        <v>15734423.454223666</v>
      </c>
      <c r="Q17" s="144">
        <f ca="1">+OFFSET('Flujo de caja Sin Riego'!$E$54,0,Q1)</f>
        <v>19771253.254920818</v>
      </c>
      <c r="R17" s="144">
        <f ca="1">+OFFSET('Flujo de caja Sin Riego'!$E$54,0,R1)</f>
        <v>23573083.055617966</v>
      </c>
      <c r="S17" s="144">
        <f ca="1">+OFFSET('Flujo de caja Sin Riego'!$E$54,0,S1)</f>
        <v>27609912.856315114</v>
      </c>
      <c r="T17" s="144">
        <f ca="1">+OFFSET('Flujo de caja Sin Riego'!$E$54,0,T1)</f>
        <v>31411742.657012261</v>
      </c>
      <c r="U17" s="144">
        <f ca="1">+OFFSET('Flujo de caja Sin Riego'!$E$54,0,U1)</f>
        <v>35448572.457709409</v>
      </c>
      <c r="V17" s="144">
        <f ca="1">+OFFSET('Flujo de caja Sin Riego'!$E$54,0,V1)</f>
        <v>39250402.258406557</v>
      </c>
      <c r="W17" s="144">
        <f ca="1">+OFFSET('Flujo de caja Sin Riego'!$E$54,0,W1)</f>
        <v>43287232.059103705</v>
      </c>
      <c r="X17" s="144">
        <f ca="1">+OFFSET('Flujo de caja Sin Riego'!$E$54,0,X1)</f>
        <v>47089061.859800853</v>
      </c>
      <c r="Y17" s="144">
        <f ca="1">+OFFSET('Flujo de caja Sin Riego'!$E$54,0,Y1)</f>
        <v>51125891.660498001</v>
      </c>
      <c r="Z17" s="144">
        <f ca="1">+OFFSET('Flujo de caja Sin Riego'!$E$54,0,Z1)</f>
        <v>54927721.461195149</v>
      </c>
      <c r="AA17" s="144">
        <f ca="1">+OFFSET('Flujo de caja Sin Riego'!$E$54,0,AA1)</f>
        <v>58964551.261892296</v>
      </c>
    </row>
    <row r="18" spans="2:27" ht="15.75" thickBot="1" x14ac:dyDescent="0.3"/>
    <row r="19" spans="2:27" x14ac:dyDescent="0.25">
      <c r="B19" s="73" t="s">
        <v>114</v>
      </c>
      <c r="C19" s="146">
        <f ca="1">NPV('Ingreso Datos '!D19,'Resultados Sin Riego'!D15:AA15)+'Resultados Sin Riego'!C15</f>
        <v>4200397.9364174437</v>
      </c>
    </row>
    <row r="20" spans="2:27" ht="15.75" thickBot="1" x14ac:dyDescent="0.3">
      <c r="B20" s="74" t="s">
        <v>115</v>
      </c>
      <c r="C20" s="145">
        <f>'Flujo de caja Sin Riego'!C66</f>
        <v>0.12562783812249245</v>
      </c>
    </row>
    <row r="23" spans="2:27" x14ac:dyDescent="0.25">
      <c r="G23" s="147" t="s">
        <v>144</v>
      </c>
      <c r="H23" s="148">
        <f ca="1">NPV('Ingreso Datos '!D19,'Resultados Sin Riego'!D5:AA5)+'Resultados Sin Riego'!C5</f>
        <v>57847963.810316756</v>
      </c>
    </row>
    <row r="24" spans="2:27" ht="28.5" customHeight="1" x14ac:dyDescent="0.25">
      <c r="G24" s="149" t="s">
        <v>146</v>
      </c>
      <c r="H24" s="148">
        <f ca="1">NPV('Ingreso Datos '!$D$19,'Resultados Sin Riego'!D7:AA7)+'Resultados Sin Riego'!C7</f>
        <v>28459236.681785133</v>
      </c>
    </row>
    <row r="25" spans="2:27" x14ac:dyDescent="0.25">
      <c r="G25" t="s">
        <v>147</v>
      </c>
      <c r="H25" s="148">
        <f ca="1">NPV('Ingreso Datos '!$D$19,'Resultados Sin Riego'!D8:AA8)+'Resultados Sin Riego'!C8</f>
        <v>17555700.329305656</v>
      </c>
    </row>
    <row r="26" spans="2:27" x14ac:dyDescent="0.25">
      <c r="G26" t="s">
        <v>148</v>
      </c>
      <c r="H26" s="148">
        <f ca="1">NPV('Ingreso Datos '!$D$19,'Resultados Sin Riego'!D9:AA9)+'Resultados Sin Riego'!C9</f>
        <v>7632628.8628085153</v>
      </c>
    </row>
    <row r="27" spans="2:27" x14ac:dyDescent="0.25">
      <c r="G27" t="s">
        <v>149</v>
      </c>
      <c r="H27" s="150">
        <f ca="1">H23-H24-H25-H26</f>
        <v>4200397.9364174521</v>
      </c>
    </row>
    <row r="28" spans="2:27" x14ac:dyDescent="0.25">
      <c r="G28" t="s">
        <v>145</v>
      </c>
      <c r="H28" s="150">
        <f ca="1">H24+H25+H26</f>
        <v>53647565.873899303</v>
      </c>
    </row>
  </sheetData>
  <sheetProtection insertColumns="0" deleteColumns="0" autoFilter="0" pivotTables="0"/>
  <mergeCells count="1">
    <mergeCell ref="B3:J3"/>
  </mergeCells>
  <conditionalFormatting sqref="C10:AA10">
    <cfRule type="cellIs" dxfId="4" priority="3" operator="lessThan">
      <formula>0</formula>
    </cfRule>
  </conditionalFormatting>
  <conditionalFormatting sqref="C12:AA12">
    <cfRule type="cellIs" dxfId="3" priority="1" operator="lessThan">
      <formula>0</formula>
    </cfRule>
  </conditionalFormatting>
  <pageMargins left="0.7" right="0.7" top="0.75" bottom="0.75" header="0.3" footer="0.3"/>
  <pageSetup orientation="portrait" verticalDpi="598" r:id="rId1"/>
  <drawing r:id="rId2"/>
  <extLst>
    <ext xmlns:x14="http://schemas.microsoft.com/office/spreadsheetml/2009/9/main" uri="{78C0D931-6437-407d-A8EE-F0AAD7539E65}">
      <x14:conditionalFormattings>
        <x14:conditionalFormatting xmlns:xm="http://schemas.microsoft.com/office/excel/2006/main">
          <x14:cfRule type="expression" priority="4" id="{94894809-1720-48DB-8853-DDD2DE6BE485}">
            <xm:f>C$15&gt;'\2017-1\Costo por Servir\[Modelo Evaluación Financiera Mayo 2017.xlsm]Controladores '!#REF!</xm:f>
            <x14:dxf>
              <font>
                <color theme="0"/>
              </font>
              <fill>
                <patternFill patternType="none">
                  <bgColor auto="1"/>
                </patternFill>
              </fill>
              <border>
                <left/>
                <right/>
                <top/>
                <bottom/>
              </border>
            </x14:dxf>
          </x14:cfRule>
          <xm:sqref>C4:AA4</xm:sqref>
        </x14:conditionalFormatting>
        <x14:conditionalFormatting xmlns:xm="http://schemas.microsoft.com/office/excel/2006/main">
          <x14:cfRule type="expression" priority="5" id="{3E3750CD-6B53-47D8-A335-623BFA598B6C}">
            <xm:f>C$15&gt;'\2017-1\Costo por Servir\[Modelo Evaluación Financiera Mayo 2017.xlsm]Controladores '!#REF!</xm:f>
            <x14:dxf>
              <font>
                <color theme="0"/>
              </font>
              <fill>
                <patternFill patternType="none">
                  <bgColor auto="1"/>
                </patternFill>
              </fill>
              <border>
                <left/>
                <right/>
                <top/>
                <bottom/>
              </border>
            </x14:dxf>
          </x14:cfRule>
          <xm:sqref>B3</xm:sqref>
        </x14:conditionalFormatting>
        <x14:conditionalFormatting xmlns:xm="http://schemas.microsoft.com/office/excel/2006/main">
          <x14:cfRule type="expression" priority="2" id="{B7225CC8-320A-4EA9-9981-A7556DA34646}">
            <xm:f>Q$15&gt;'\2017-1\Costo por Servir\[Modelo Evaluación Financiera Mayo 2017.xlsm]Controladores '!#REF!</xm:f>
            <x14:dxf>
              <font>
                <color theme="0"/>
              </font>
              <fill>
                <patternFill patternType="none">
                  <bgColor auto="1"/>
                </patternFill>
              </fill>
              <border>
                <left/>
                <right/>
                <top/>
                <bottom/>
              </border>
            </x14:dxf>
          </x14:cfRule>
          <xm:sqref>P3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 aclaratoria</vt:lpstr>
      <vt:lpstr>Ingreso Datos </vt:lpstr>
      <vt:lpstr>Flujo de caja Con Riego</vt:lpstr>
      <vt:lpstr>Resultados Con Riego </vt:lpstr>
      <vt:lpstr>Flujo de caja Sin Riego</vt:lpstr>
      <vt:lpstr>Resultados Sin Riego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CNHBAUTISTA</dc:creator>
  <cp:lastModifiedBy>Mariana Maya Martinez</cp:lastModifiedBy>
  <dcterms:created xsi:type="dcterms:W3CDTF">2012-09-19T18:46:15Z</dcterms:created>
  <dcterms:modified xsi:type="dcterms:W3CDTF">2017-07-28T22:07:46Z</dcterms:modified>
</cp:coreProperties>
</file>