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7\201706 Junio 2017\1. Presentación de resultados 2T17\para web\"/>
    </mc:Choice>
  </mc:AlternateContent>
  <bookViews>
    <workbookView xWindow="240" yWindow="135" windowWidth="20115" windowHeight="7935" firstSheet="3" activeTab="3"/>
  </bookViews>
  <sheets>
    <sheet name="Deuda" sheetId="1" state="hidden" r:id="rId1"/>
    <sheet name="Hist. Indicadores" sheetId="3" state="hidden" r:id="rId2"/>
    <sheet name="Perfil de Deuda" sheetId="4" state="hidden" r:id="rId3"/>
    <sheet name="Debt" sheetId="2" r:id="rId4"/>
    <sheet name="Debt Profile" sheetId="6" r:id="rId5"/>
  </sheets>
  <externalReferences>
    <externalReference r:id="rId6"/>
    <externalReference r:id="rId7"/>
    <externalReference r:id="rId8"/>
  </externalReferences>
  <definedNames>
    <definedName name="_ac93" localSheetId="3">#REF!</definedName>
    <definedName name="_ac93" localSheetId="4">#REF!</definedName>
    <definedName name="_ac93" localSheetId="0">#REF!</definedName>
    <definedName name="_ac93" localSheetId="1">#REF!</definedName>
    <definedName name="_ac93">#REF!</definedName>
    <definedName name="_ac94" localSheetId="3">#REF!</definedName>
    <definedName name="_ac94" localSheetId="4">#REF!</definedName>
    <definedName name="_ac94" localSheetId="0">#REF!</definedName>
    <definedName name="_ac94" localSheetId="1">#REF!</definedName>
    <definedName name="_ac94">#REF!</definedName>
    <definedName name="_xlnm._FilterDatabase" localSheetId="3" hidden="1">Debt!#REF!</definedName>
    <definedName name="_xlnm._FilterDatabase" localSheetId="0" hidden="1">Deuda!#REF!</definedName>
    <definedName name="_pat93" localSheetId="3">#REF!</definedName>
    <definedName name="_pat93" localSheetId="4">#REF!</definedName>
    <definedName name="_pat93" localSheetId="0">#REF!</definedName>
    <definedName name="_pat93" localSheetId="1">#REF!</definedName>
    <definedName name="_pat93">#REF!</definedName>
    <definedName name="_pat94" localSheetId="3">#REF!</definedName>
    <definedName name="_pat94" localSheetId="4">#REF!</definedName>
    <definedName name="_pat94" localSheetId="0">#REF!</definedName>
    <definedName name="_pat94" localSheetId="1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3">#REF!</definedName>
    <definedName name="bz" localSheetId="4">#REF!</definedName>
    <definedName name="bz" localSheetId="0">#REF!</definedName>
    <definedName name="bz" localSheetId="1">'Hist. Indicadores'!$I$25</definedName>
    <definedName name="bz">#REF!</definedName>
    <definedName name="Covenants" localSheetId="3">#REF!</definedName>
    <definedName name="Covenants" localSheetId="4">#REF!</definedName>
    <definedName name="Covenants" localSheetId="0">#REF!</definedName>
    <definedName name="Covenants">#REF!</definedName>
    <definedName name="fds" localSheetId="3">#REF!</definedName>
    <definedName name="fds" localSheetId="4">#REF!</definedName>
    <definedName name="fds">#REF!</definedName>
    <definedName name="FECHA" localSheetId="3">#REF!</definedName>
    <definedName name="FECHA" localSheetId="4">#REF!</definedName>
    <definedName name="FECHA" localSheetId="0">#REF!</definedName>
    <definedName name="FECHA" localSheetId="1">'[1]Valoración Derivados'!$B$1</definedName>
    <definedName name="FECHA">#REF!</definedName>
    <definedName name="Historicos" localSheetId="3">#REF!</definedName>
    <definedName name="Historicos" localSheetId="4">#REF!</definedName>
    <definedName name="Historicos" localSheetId="0">#REF!</definedName>
    <definedName name="Historicos" localSheetId="1">#REF!</definedName>
    <definedName name="Historicos">#REF!</definedName>
    <definedName name="ingresosoperacionales2003">[2]pg032004!$C$16</definedName>
    <definedName name="n" localSheetId="3">#REF!</definedName>
    <definedName name="n" localSheetId="4">#REF!</definedName>
    <definedName name="n" localSheetId="0">#REF!</definedName>
    <definedName name="n" localSheetId="1">#REF!</definedName>
    <definedName name="n">#REF!</definedName>
    <definedName name="PEN" localSheetId="3">#REF!</definedName>
    <definedName name="PEN" localSheetId="4">#REF!</definedName>
    <definedName name="PEN" localSheetId="0">#REF!</definedName>
    <definedName name="PEN" localSheetId="1">'[1]Valoración Derivados'!$B$3</definedName>
    <definedName name="PEN">#REF!</definedName>
    <definedName name="PresentationNormalA4" localSheetId="3">#REF!</definedName>
    <definedName name="PresentationNormalA4" localSheetId="4">#REF!</definedName>
    <definedName name="PresentationNormalA4" localSheetId="0">#REF!</definedName>
    <definedName name="PresentationNormalA4" localSheetId="1">#REF!</definedName>
    <definedName name="PresentationNormalA4">#REF!</definedName>
    <definedName name="rate" localSheetId="3">#REF!</definedName>
    <definedName name="rate" localSheetId="4">#REF!</definedName>
    <definedName name="rate" localSheetId="0">#REF!</definedName>
    <definedName name="rate" localSheetId="1">#REF!</definedName>
    <definedName name="rate">#REF!</definedName>
    <definedName name="s">'[3]RESUMEN TOTAL'!$B$2</definedName>
    <definedName name="sd" localSheetId="4">#REF!</definedName>
    <definedName name="sd">#REF!</definedName>
    <definedName name="TestAdd">"Test RefersTo1"</definedName>
    <definedName name="totalactivo" localSheetId="3">#REF!</definedName>
    <definedName name="totalactivo" localSheetId="4">#REF!</definedName>
    <definedName name="totalactivo" localSheetId="0">#REF!</definedName>
    <definedName name="totalactivo" localSheetId="1">#REF!</definedName>
    <definedName name="totalactivo">#REF!</definedName>
    <definedName name="Totalingresoso" localSheetId="3">#REF!</definedName>
    <definedName name="Totalingresoso" localSheetId="4">#REF!</definedName>
    <definedName name="Totalingresoso" localSheetId="0">#REF!</definedName>
    <definedName name="Totalingresoso" localSheetId="1">#REF!</definedName>
    <definedName name="Totalingresoso">#REF!</definedName>
    <definedName name="totalingresosoperacionales">[2]pg032004!$B$16</definedName>
    <definedName name="TRM" localSheetId="3">#REF!</definedName>
    <definedName name="TRM" localSheetId="4">#REF!</definedName>
    <definedName name="TRM" localSheetId="0">#REF!</definedName>
    <definedName name="TRM" localSheetId="1">'[1]Valoración Derivados'!$B$2</definedName>
    <definedName name="TRM">#REF!</definedName>
    <definedName name="werrwewer" localSheetId="4">#REF!</definedName>
    <definedName name="werrwewer">#REF!</definedName>
    <definedName name="X" localSheetId="3">#REF!</definedName>
    <definedName name="X" localSheetId="4">#REF!</definedName>
    <definedName name="X" localSheetId="0">#REF!</definedName>
    <definedName name="X" localSheetId="1">#REF!</definedName>
    <definedName name="X">#REF!</definedName>
    <definedName name="Y" localSheetId="3">#REF!</definedName>
    <definedName name="Y" localSheetId="4">#REF!</definedName>
    <definedName name="Y" localSheetId="0">#REF!</definedName>
    <definedName name="Y" localSheetId="1">#REF!</definedName>
    <definedName name="Y">#REF!</definedName>
  </definedNames>
  <calcPr calcId="162913" concurrentCalc="0"/>
</workbook>
</file>

<file path=xl/calcChain.xml><?xml version="1.0" encoding="utf-8"?>
<calcChain xmlns="http://schemas.openxmlformats.org/spreadsheetml/2006/main">
  <c r="EC21" i="3" l="1"/>
  <c r="C3" i="4"/>
  <c r="EB16" i="3"/>
  <c r="EB17" i="3"/>
  <c r="M31" i="3"/>
  <c r="M32" i="3"/>
  <c r="DX22" i="3"/>
  <c r="DX21" i="3"/>
  <c r="DW22" i="3"/>
  <c r="DW21" i="3"/>
  <c r="DY22" i="3"/>
  <c r="DY21" i="3"/>
  <c r="DZ22" i="3"/>
  <c r="DZ21" i="3"/>
  <c r="EA17" i="3"/>
  <c r="EA16" i="3"/>
  <c r="D20" i="2"/>
  <c r="D10" i="2"/>
  <c r="K3" i="6"/>
  <c r="J3" i="6"/>
  <c r="I3" i="6"/>
  <c r="H3" i="6"/>
  <c r="G3" i="6"/>
  <c r="F3" i="6"/>
  <c r="E3" i="6"/>
  <c r="D3" i="6"/>
  <c r="C3" i="6"/>
  <c r="E41" i="2"/>
  <c r="E39" i="2"/>
  <c r="E40" i="1"/>
  <c r="L3" i="6"/>
  <c r="EB3" i="3"/>
  <c r="EB4" i="3"/>
  <c r="E40" i="2"/>
  <c r="L3" i="4"/>
  <c r="EB5" i="3"/>
  <c r="M27" i="3"/>
  <c r="EB21" i="3"/>
  <c r="EB14" i="3"/>
  <c r="EB18" i="3"/>
  <c r="EB19" i="3"/>
  <c r="EA21" i="3"/>
  <c r="EA14" i="3"/>
  <c r="EA19" i="3"/>
  <c r="EA18" i="3"/>
  <c r="L33" i="3"/>
  <c r="D33" i="3"/>
  <c r="L29" i="3"/>
  <c r="K29" i="3"/>
  <c r="J29" i="3"/>
  <c r="I29" i="3"/>
  <c r="H29" i="3"/>
  <c r="G29" i="3"/>
  <c r="F29" i="3"/>
  <c r="E29" i="3"/>
  <c r="D29" i="3"/>
  <c r="C29" i="3"/>
  <c r="B29" i="3"/>
  <c r="B26" i="3"/>
  <c r="E26" i="3"/>
  <c r="L26" i="3"/>
  <c r="B27" i="3"/>
  <c r="C27" i="3"/>
  <c r="D27" i="3"/>
  <c r="E27" i="3"/>
  <c r="F27" i="3"/>
  <c r="G27" i="3"/>
  <c r="H27" i="3"/>
  <c r="I27" i="3"/>
  <c r="J27" i="3"/>
  <c r="K27" i="3"/>
  <c r="L27" i="3"/>
  <c r="M29" i="3"/>
  <c r="C33" i="3"/>
  <c r="G33" i="3"/>
  <c r="K33" i="3"/>
  <c r="F33" i="3"/>
  <c r="M34" i="3"/>
  <c r="H33" i="3"/>
  <c r="M33" i="3"/>
  <c r="E33" i="3"/>
  <c r="I33" i="3"/>
  <c r="B33" i="3"/>
  <c r="J33" i="3"/>
  <c r="M26" i="3"/>
  <c r="EB22" i="3"/>
  <c r="EB15" i="3"/>
  <c r="EA15" i="3"/>
  <c r="EA22" i="3"/>
  <c r="DZ17" i="3"/>
  <c r="DZ16" i="3"/>
  <c r="M30" i="3"/>
  <c r="DZ18" i="3"/>
  <c r="DZ14" i="3"/>
  <c r="DZ19" i="3"/>
  <c r="DZ15" i="3"/>
  <c r="D33" i="2"/>
  <c r="DY19" i="3"/>
  <c r="DY14" i="3"/>
  <c r="DY16" i="3"/>
  <c r="DY17" i="3"/>
  <c r="DY18" i="3"/>
  <c r="DY15" i="3"/>
  <c r="DX15" i="3"/>
  <c r="DX14" i="3"/>
  <c r="DX16" i="3"/>
  <c r="DX17" i="3"/>
  <c r="DX19" i="3"/>
  <c r="DX18" i="3"/>
  <c r="DW15" i="3"/>
  <c r="DW14" i="3"/>
  <c r="DW16" i="3"/>
  <c r="DW17" i="3"/>
  <c r="DW19" i="3"/>
  <c r="DW18" i="3"/>
  <c r="DV14" i="3"/>
  <c r="DV16" i="3"/>
  <c r="DV17" i="3"/>
  <c r="L32" i="3"/>
  <c r="L31" i="3"/>
  <c r="DV15" i="3"/>
  <c r="DV19" i="3"/>
  <c r="DV18" i="3"/>
  <c r="DU18" i="3"/>
  <c r="DU14" i="3"/>
  <c r="DU16" i="3"/>
  <c r="DU17" i="3"/>
  <c r="L34" i="3"/>
  <c r="L30" i="3"/>
  <c r="DU19" i="3"/>
  <c r="DU15" i="3"/>
  <c r="DS19" i="3"/>
  <c r="DS18" i="3"/>
  <c r="DS17" i="3"/>
  <c r="DS16" i="3"/>
  <c r="DS15" i="3"/>
  <c r="DS14" i="3"/>
  <c r="BE5" i="3"/>
  <c r="AJ5" i="3"/>
  <c r="AH5" i="3"/>
  <c r="W5" i="3"/>
  <c r="C26" i="3"/>
  <c r="D26" i="3"/>
  <c r="F26" i="3"/>
  <c r="DT14" i="3"/>
  <c r="DT16" i="3"/>
  <c r="DT17" i="3"/>
  <c r="DT15" i="3"/>
  <c r="DT19" i="3"/>
  <c r="DT18" i="3"/>
  <c r="DK5" i="3"/>
  <c r="DK14" i="3"/>
  <c r="DK16" i="3"/>
  <c r="DK17" i="3"/>
  <c r="DK18" i="3"/>
  <c r="CY14" i="3"/>
  <c r="CY16" i="3"/>
  <c r="CY17" i="3"/>
  <c r="CY18" i="3"/>
  <c r="CY19" i="3"/>
  <c r="CX19" i="3"/>
  <c r="CY5" i="3"/>
  <c r="J34" i="3"/>
  <c r="CY15" i="3"/>
  <c r="DK15" i="3"/>
  <c r="DK19" i="3"/>
  <c r="DR17" i="3"/>
  <c r="DR16" i="3"/>
  <c r="DR14" i="3"/>
  <c r="DR18" i="3"/>
  <c r="DR19" i="3"/>
  <c r="DR15" i="3"/>
  <c r="E38" i="2"/>
  <c r="H27" i="2"/>
  <c r="H28" i="2"/>
  <c r="H29" i="2"/>
  <c r="H26" i="2"/>
  <c r="E27" i="2"/>
  <c r="E28" i="2"/>
  <c r="E29" i="2"/>
  <c r="E30" i="2"/>
  <c r="E31" i="2"/>
  <c r="E32" i="2"/>
  <c r="E34" i="2"/>
  <c r="E26" i="2"/>
  <c r="D27" i="2"/>
  <c r="D28" i="2"/>
  <c r="D29" i="2"/>
  <c r="D30" i="2"/>
  <c r="D31" i="2"/>
  <c r="D32" i="2"/>
  <c r="D26" i="2"/>
  <c r="H17" i="2"/>
  <c r="H18" i="2"/>
  <c r="H19" i="2"/>
  <c r="H20" i="2"/>
  <c r="H21" i="2"/>
  <c r="H22" i="2"/>
  <c r="H16" i="2"/>
  <c r="H7" i="2"/>
  <c r="H8" i="2"/>
  <c r="H9" i="2"/>
  <c r="H10" i="2"/>
  <c r="H11" i="2"/>
  <c r="H12" i="2"/>
  <c r="H6" i="2"/>
  <c r="D17" i="2"/>
  <c r="D18" i="2"/>
  <c r="D19" i="2"/>
  <c r="D16" i="2"/>
  <c r="D8" i="2"/>
  <c r="D9" i="2"/>
  <c r="D7" i="2"/>
  <c r="D6" i="2"/>
  <c r="DO4" i="3"/>
  <c r="DO5" i="3"/>
  <c r="DO14" i="3"/>
  <c r="DO16" i="3"/>
  <c r="DO17" i="3"/>
  <c r="DO19" i="3"/>
  <c r="DO15" i="3"/>
  <c r="DO18" i="3"/>
  <c r="DN16" i="3"/>
  <c r="DN17" i="3"/>
  <c r="DN19" i="3"/>
  <c r="DN4" i="3"/>
  <c r="DM5" i="3"/>
  <c r="DN14" i="3"/>
  <c r="DN5" i="3"/>
  <c r="DN18" i="3"/>
  <c r="DM19" i="3"/>
  <c r="DL19" i="3"/>
  <c r="DJ19" i="3"/>
  <c r="DI19" i="3"/>
  <c r="DH19" i="3"/>
  <c r="DG19" i="3"/>
  <c r="DF19" i="3"/>
  <c r="DE19" i="3"/>
  <c r="DD19" i="3"/>
  <c r="DC19" i="3"/>
  <c r="DB19" i="3"/>
  <c r="DA19" i="3"/>
  <c r="CZ19" i="3"/>
  <c r="CW19" i="3"/>
  <c r="CV19" i="3"/>
  <c r="CU19" i="3"/>
  <c r="CT19" i="3"/>
  <c r="CS19" i="3"/>
  <c r="CR19" i="3"/>
  <c r="CQ19" i="3"/>
  <c r="CP19" i="3"/>
  <c r="CO19" i="3"/>
  <c r="CN19" i="3"/>
  <c r="CM19" i="3"/>
  <c r="CL19" i="3"/>
  <c r="CK19" i="3"/>
  <c r="CJ19" i="3"/>
  <c r="CI19" i="3"/>
  <c r="CH19" i="3"/>
  <c r="CG19" i="3"/>
  <c r="CF19" i="3"/>
  <c r="CE19" i="3"/>
  <c r="CD19" i="3"/>
  <c r="CC19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W19" i="3"/>
  <c r="L19" i="3"/>
  <c r="DM18" i="3"/>
  <c r="DL18" i="3"/>
  <c r="DJ18" i="3"/>
  <c r="DI18" i="3"/>
  <c r="DH18" i="3"/>
  <c r="DG18" i="3"/>
  <c r="DF18" i="3"/>
  <c r="DE18" i="3"/>
  <c r="DD18" i="3"/>
  <c r="DC18" i="3"/>
  <c r="DB18" i="3"/>
  <c r="DA18" i="3"/>
  <c r="CZ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W18" i="3"/>
  <c r="L18" i="3"/>
  <c r="DM17" i="3"/>
  <c r="DL17" i="3"/>
  <c r="DJ17" i="3"/>
  <c r="DI17" i="3"/>
  <c r="DH17" i="3"/>
  <c r="DG17" i="3"/>
  <c r="DF17" i="3"/>
  <c r="DE17" i="3"/>
  <c r="DD17" i="3"/>
  <c r="DC17" i="3"/>
  <c r="DB17" i="3"/>
  <c r="DA17" i="3"/>
  <c r="CZ17" i="3"/>
  <c r="CX17" i="3"/>
  <c r="CW17" i="3"/>
  <c r="CV17" i="3"/>
  <c r="CT17" i="3"/>
  <c r="CS17" i="3"/>
  <c r="CR17" i="3"/>
  <c r="CQ17" i="3"/>
  <c r="CP17" i="3"/>
  <c r="CO17" i="3"/>
  <c r="CN17" i="3"/>
  <c r="CM17" i="3"/>
  <c r="CL17" i="3"/>
  <c r="CK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S17" i="3"/>
  <c r="BR17" i="3"/>
  <c r="BQ17" i="3"/>
  <c r="BP17" i="3"/>
  <c r="BO17" i="3"/>
  <c r="BN17" i="3"/>
  <c r="BM17" i="3"/>
  <c r="BL17" i="3"/>
  <c r="BK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W17" i="3"/>
  <c r="V17" i="3"/>
  <c r="U17" i="3"/>
  <c r="T17" i="3"/>
  <c r="S17" i="3"/>
  <c r="R17" i="3"/>
  <c r="Q17" i="3"/>
  <c r="P17" i="3"/>
  <c r="O17" i="3"/>
  <c r="N17" i="3"/>
  <c r="L17" i="3"/>
  <c r="K17" i="3"/>
  <c r="J17" i="3"/>
  <c r="I17" i="3"/>
  <c r="H17" i="3"/>
  <c r="G17" i="3"/>
  <c r="F17" i="3"/>
  <c r="E17" i="3"/>
  <c r="D17" i="3"/>
  <c r="C17" i="3"/>
  <c r="B17" i="3"/>
  <c r="DM16" i="3"/>
  <c r="DL16" i="3"/>
  <c r="DJ16" i="3"/>
  <c r="DI16" i="3"/>
  <c r="DH16" i="3"/>
  <c r="DG16" i="3"/>
  <c r="DF16" i="3"/>
  <c r="DE16" i="3"/>
  <c r="DD16" i="3"/>
  <c r="DC16" i="3"/>
  <c r="DB16" i="3"/>
  <c r="DA16" i="3"/>
  <c r="CZ16" i="3"/>
  <c r="CX16" i="3"/>
  <c r="CW16" i="3"/>
  <c r="CV16" i="3"/>
  <c r="CT16" i="3"/>
  <c r="CS16" i="3"/>
  <c r="CR16" i="3"/>
  <c r="CQ16" i="3"/>
  <c r="CP16" i="3"/>
  <c r="CO16" i="3"/>
  <c r="CN16" i="3"/>
  <c r="CM16" i="3"/>
  <c r="CL16" i="3"/>
  <c r="CK16" i="3"/>
  <c r="CI16" i="3"/>
  <c r="CH16" i="3"/>
  <c r="CG16" i="3"/>
  <c r="CF16" i="3"/>
  <c r="CE16" i="3"/>
  <c r="CD16" i="3"/>
  <c r="CC16" i="3"/>
  <c r="CB16" i="3"/>
  <c r="CA16" i="3"/>
  <c r="BZ16" i="3"/>
  <c r="BY16" i="3"/>
  <c r="BX16" i="3"/>
  <c r="BW16" i="3"/>
  <c r="BV16" i="3"/>
  <c r="BS16" i="3"/>
  <c r="BR16" i="3"/>
  <c r="BQ16" i="3"/>
  <c r="BP16" i="3"/>
  <c r="BO16" i="3"/>
  <c r="BN16" i="3"/>
  <c r="BM16" i="3"/>
  <c r="BL16" i="3"/>
  <c r="BK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W16" i="3"/>
  <c r="V16" i="3"/>
  <c r="U16" i="3"/>
  <c r="T16" i="3"/>
  <c r="S16" i="3"/>
  <c r="R16" i="3"/>
  <c r="Q16" i="3"/>
  <c r="P16" i="3"/>
  <c r="O16" i="3"/>
  <c r="N16" i="3"/>
  <c r="L16" i="3"/>
  <c r="K16" i="3"/>
  <c r="J16" i="3"/>
  <c r="I16" i="3"/>
  <c r="H16" i="3"/>
  <c r="G16" i="3"/>
  <c r="F16" i="3"/>
  <c r="E16" i="3"/>
  <c r="D16" i="3"/>
  <c r="C16" i="3"/>
  <c r="B16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W15" i="3"/>
  <c r="V15" i="3"/>
  <c r="U15" i="3"/>
  <c r="T15" i="3"/>
  <c r="S15" i="3"/>
  <c r="R15" i="3"/>
  <c r="Q15" i="3"/>
  <c r="P15" i="3"/>
  <c r="O15" i="3"/>
  <c r="N15" i="3"/>
  <c r="L15" i="3"/>
  <c r="K15" i="3"/>
  <c r="J15" i="3"/>
  <c r="I15" i="3"/>
  <c r="H15" i="3"/>
  <c r="G15" i="3"/>
  <c r="F15" i="3"/>
  <c r="E15" i="3"/>
  <c r="D15" i="3"/>
  <c r="C15" i="3"/>
  <c r="B15" i="3"/>
  <c r="DM14" i="3"/>
  <c r="DL14" i="3"/>
  <c r="DJ14" i="3"/>
  <c r="DI14" i="3"/>
  <c r="DH14" i="3"/>
  <c r="DG14" i="3"/>
  <c r="DF14" i="3"/>
  <c r="DE14" i="3"/>
  <c r="DD14" i="3"/>
  <c r="DC14" i="3"/>
  <c r="DB14" i="3"/>
  <c r="DA14" i="3"/>
  <c r="CZ14" i="3"/>
  <c r="CX14" i="3"/>
  <c r="CW14" i="3"/>
  <c r="CV14" i="3"/>
  <c r="CT14" i="3"/>
  <c r="CS14" i="3"/>
  <c r="CR14" i="3"/>
  <c r="CQ14" i="3"/>
  <c r="CP14" i="3"/>
  <c r="CO14" i="3"/>
  <c r="CN14" i="3"/>
  <c r="CM14" i="3"/>
  <c r="CL14" i="3"/>
  <c r="CK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S14" i="3"/>
  <c r="AR14" i="3"/>
  <c r="AQ14" i="3"/>
  <c r="AP14" i="3"/>
  <c r="AO14" i="3"/>
  <c r="AN14" i="3"/>
  <c r="AM14" i="3"/>
  <c r="AL14" i="3"/>
  <c r="AK14" i="3"/>
  <c r="AJ14" i="3"/>
  <c r="AI14" i="3"/>
  <c r="CJ9" i="3"/>
  <c r="BJ9" i="3"/>
  <c r="BI9" i="3"/>
  <c r="CJ8" i="3"/>
  <c r="DM15" i="3"/>
  <c r="DL5" i="3"/>
  <c r="DJ5" i="3"/>
  <c r="DI5" i="3"/>
  <c r="DH5" i="3"/>
  <c r="DG5" i="3"/>
  <c r="DF5" i="3"/>
  <c r="DE5" i="3"/>
  <c r="DD5" i="3"/>
  <c r="DC5" i="3"/>
  <c r="DB5" i="3"/>
  <c r="DA5" i="3"/>
  <c r="CZ5" i="3"/>
  <c r="CX5" i="3"/>
  <c r="CW5" i="3"/>
  <c r="CV5" i="3"/>
  <c r="CU5" i="3"/>
  <c r="CT5" i="3"/>
  <c r="CS5" i="3"/>
  <c r="CR5" i="3"/>
  <c r="CQ5" i="3"/>
  <c r="CP5" i="3"/>
  <c r="CO5" i="3"/>
  <c r="CN5" i="3"/>
  <c r="CM5" i="3"/>
  <c r="CL5" i="3"/>
  <c r="CK5" i="3"/>
  <c r="CJ5" i="3"/>
  <c r="CI5" i="3"/>
  <c r="CH5" i="3"/>
  <c r="CG5" i="3"/>
  <c r="CF5" i="3"/>
  <c r="CE5" i="3"/>
  <c r="CD5" i="3"/>
  <c r="CC5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J5" i="3"/>
  <c r="BI5" i="3"/>
  <c r="BK4" i="3"/>
  <c r="BK3" i="3"/>
  <c r="BK18" i="3"/>
  <c r="BP15" i="3"/>
  <c r="BX15" i="3"/>
  <c r="CB15" i="3"/>
  <c r="H26" i="3"/>
  <c r="CJ15" i="3"/>
  <c r="CR15" i="3"/>
  <c r="CV15" i="3"/>
  <c r="DE15" i="3"/>
  <c r="H31" i="3"/>
  <c r="B32" i="3"/>
  <c r="D32" i="3"/>
  <c r="BI15" i="3"/>
  <c r="BN15" i="3"/>
  <c r="BR15" i="3"/>
  <c r="BV15" i="3"/>
  <c r="BZ15" i="3"/>
  <c r="CD15" i="3"/>
  <c r="CH15" i="3"/>
  <c r="CL15" i="3"/>
  <c r="CP15" i="3"/>
  <c r="CT15" i="3"/>
  <c r="J26" i="3"/>
  <c r="DC15" i="3"/>
  <c r="DG15" i="3"/>
  <c r="DL15" i="3"/>
  <c r="BU17" i="3"/>
  <c r="E30" i="3"/>
  <c r="E31" i="3"/>
  <c r="I31" i="3"/>
  <c r="C32" i="3"/>
  <c r="F32" i="3"/>
  <c r="C34" i="3"/>
  <c r="E34" i="3"/>
  <c r="I34" i="3"/>
  <c r="BJ15" i="3"/>
  <c r="BO15" i="3"/>
  <c r="BS15" i="3"/>
  <c r="BW15" i="3"/>
  <c r="CA15" i="3"/>
  <c r="CE15" i="3"/>
  <c r="CI15" i="3"/>
  <c r="I26" i="3"/>
  <c r="CQ15" i="3"/>
  <c r="CZ15" i="3"/>
  <c r="DD15" i="3"/>
  <c r="DH15" i="3"/>
  <c r="CU17" i="3"/>
  <c r="B30" i="3"/>
  <c r="D30" i="3"/>
  <c r="B31" i="3"/>
  <c r="D31" i="3"/>
  <c r="G31" i="3"/>
  <c r="K31" i="3"/>
  <c r="E32" i="3"/>
  <c r="I32" i="3"/>
  <c r="D34" i="3"/>
  <c r="H34" i="3"/>
  <c r="K34" i="3"/>
  <c r="BL15" i="3"/>
  <c r="BT15" i="3"/>
  <c r="CF15" i="3"/>
  <c r="CN15" i="3"/>
  <c r="DA15" i="3"/>
  <c r="DI15" i="3"/>
  <c r="G34" i="3"/>
  <c r="J31" i="3"/>
  <c r="G32" i="3"/>
  <c r="K32" i="3"/>
  <c r="BK14" i="3"/>
  <c r="BM15" i="3"/>
  <c r="BQ15" i="3"/>
  <c r="G26" i="3"/>
  <c r="BU15" i="3"/>
  <c r="BY15" i="3"/>
  <c r="CC15" i="3"/>
  <c r="CG15" i="3"/>
  <c r="CK15" i="3"/>
  <c r="CO15" i="3"/>
  <c r="CS15" i="3"/>
  <c r="CW15" i="3"/>
  <c r="DB15" i="3"/>
  <c r="DF15" i="3"/>
  <c r="DJ15" i="3"/>
  <c r="K26" i="3"/>
  <c r="BI17" i="3"/>
  <c r="C30" i="3"/>
  <c r="F30" i="3"/>
  <c r="C31" i="3"/>
  <c r="F31" i="3"/>
  <c r="H32" i="3"/>
  <c r="J32" i="3"/>
  <c r="B34" i="3"/>
  <c r="F34" i="3"/>
  <c r="CU15" i="3"/>
  <c r="CJ16" i="3"/>
  <c r="CU14" i="3"/>
  <c r="DN15" i="3"/>
  <c r="CX15" i="3"/>
  <c r="BK5" i="3"/>
  <c r="BJ16" i="3"/>
  <c r="BJ17" i="3"/>
  <c r="CM15" i="3"/>
  <c r="CU16" i="3"/>
  <c r="BK19" i="3"/>
  <c r="CJ14" i="3"/>
  <c r="BT16" i="3"/>
  <c r="BT17" i="3"/>
  <c r="CJ17" i="3"/>
  <c r="BI16" i="3"/>
  <c r="BU16" i="3"/>
  <c r="H30" i="3"/>
  <c r="BK15" i="3"/>
  <c r="I30" i="3"/>
  <c r="J30" i="3"/>
  <c r="G30" i="3"/>
  <c r="K30" i="3"/>
</calcChain>
</file>

<file path=xl/sharedStrings.xml><?xml version="1.0" encoding="utf-8"?>
<sst xmlns="http://schemas.openxmlformats.org/spreadsheetml/2006/main" count="319" uniqueCount="252">
  <si>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</si>
  <si>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</si>
  <si>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</si>
  <si>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</si>
  <si>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</si>
  <si>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</si>
  <si>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</si>
  <si>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</si>
  <si>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</si>
  <si>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</si>
  <si>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Tasa Fija &gt; 1 Año</t>
  </si>
  <si>
    <t xml:space="preserve">LIBOR </t>
  </si>
  <si>
    <t xml:space="preserve">COP </t>
  </si>
  <si>
    <t xml:space="preserve">USD </t>
  </si>
  <si>
    <t>Largo plazo &gt;5 años.</t>
  </si>
  <si>
    <t>Bonos Fideicomiso GN</t>
  </si>
  <si>
    <t>Corto plazo &lt;1 año.</t>
  </si>
  <si>
    <t>Finagros</t>
  </si>
  <si>
    <t>Vida media Deuda</t>
  </si>
  <si>
    <t>Bonos Perú</t>
  </si>
  <si>
    <t>Cartas de Crédito</t>
  </si>
  <si>
    <t>Leasing</t>
  </si>
  <si>
    <t>Deuda sin intereses por pagar y otros</t>
  </si>
  <si>
    <t>Deuda Total</t>
  </si>
  <si>
    <t>Deuda Neta</t>
  </si>
  <si>
    <t>Notas:</t>
  </si>
  <si>
    <t>Current</t>
  </si>
  <si>
    <t>Long-term (&gt;5 years)</t>
  </si>
  <si>
    <t>Fideicomiso GN Bonds</t>
  </si>
  <si>
    <t>Short-term (&lt;1 year)</t>
  </si>
  <si>
    <t>Finagro</t>
  </si>
  <si>
    <t>Average Life</t>
  </si>
  <si>
    <t>Peru Bonds</t>
  </si>
  <si>
    <t>Letters of Credit</t>
  </si>
  <si>
    <t>Debt (does not include interests payable and others)</t>
  </si>
  <si>
    <t>Net Debt</t>
  </si>
  <si>
    <t>Caja</t>
  </si>
  <si>
    <t>Endeudamiento</t>
  </si>
  <si>
    <t>Endeudamiento neto</t>
  </si>
  <si>
    <t>Ventas</t>
  </si>
  <si>
    <t>EBITDA</t>
  </si>
  <si>
    <t>Intereses</t>
  </si>
  <si>
    <t>Deuda bruta / EBITDA</t>
  </si>
  <si>
    <t>Deuda neta / EBITDA</t>
  </si>
  <si>
    <t>EBITDA / Intereses</t>
  </si>
  <si>
    <t>Intereses / Ventas</t>
  </si>
  <si>
    <t>Caja/ventas - días</t>
  </si>
  <si>
    <t>Caja/ventas %</t>
  </si>
  <si>
    <t>* A partir de dic-14 la información reportada es bajo normas NIIF</t>
  </si>
  <si>
    <t xml:space="preserve">Endeudamiento Neto </t>
  </si>
  <si>
    <t>Endeudamiento Bruto</t>
  </si>
  <si>
    <t>Indicador</t>
  </si>
  <si>
    <t>Caja / Ventas</t>
  </si>
  <si>
    <t>2017</t>
  </si>
  <si>
    <t>2018</t>
  </si>
  <si>
    <t>2019</t>
  </si>
  <si>
    <t>2020</t>
  </si>
  <si>
    <t>2021</t>
  </si>
  <si>
    <t>2022</t>
  </si>
  <si>
    <t>2023</t>
  </si>
  <si>
    <t>Total</t>
  </si>
  <si>
    <t>FINANCIAL OBLIGATIONS - MARCH 2017</t>
  </si>
  <si>
    <t>Intereses por Pagar</t>
  </si>
  <si>
    <t>Interest Payable</t>
  </si>
  <si>
    <t>ACTUAL</t>
  </si>
  <si>
    <t>TASA DE ENDEUDAMIENTO</t>
  </si>
  <si>
    <t>MONTO TOTAL
(Millones)</t>
  </si>
  <si>
    <t>Mediano plazo (1-5 años)</t>
  </si>
  <si>
    <t>COST OF DEBT</t>
  </si>
  <si>
    <t>TOTAL AMOUNT
(Millons)</t>
  </si>
  <si>
    <t>(Acording to Amortization)</t>
  </si>
  <si>
    <t>AMOUNT (Millions)</t>
  </si>
  <si>
    <t>Valor (Millones)</t>
  </si>
  <si>
    <t>Gross Debt</t>
  </si>
  <si>
    <t>(1) Todos los calculos están realizados con la "Deuda sin intereses por pagar y otros".</t>
  </si>
  <si>
    <t>(4) Esta tasa tiene en cuenta el costo de la cobertura, si aplica.</t>
  </si>
  <si>
    <r>
      <t>(1)</t>
    </r>
    <r>
      <rPr>
        <sz val="9"/>
        <color rgb="FF003300"/>
        <rFont val="Foco"/>
        <family val="2"/>
      </rPr>
      <t xml:space="preserve"> All calculations are based on "Debt (does not include interests payable and others)".</t>
    </r>
  </si>
  <si>
    <r>
      <t xml:space="preserve">(4) </t>
    </r>
    <r>
      <rPr>
        <sz val="9"/>
        <color rgb="FF003300"/>
        <rFont val="Foco"/>
        <family val="2"/>
      </rPr>
      <t>Interest rate includes the cost of the hedge.</t>
    </r>
  </si>
  <si>
    <r>
      <t xml:space="preserve">PARTICIPACIÓN </t>
    </r>
    <r>
      <rPr>
        <sz val="9"/>
        <color rgb="FF215B33"/>
        <rFont val="Foco"/>
        <family val="2"/>
      </rPr>
      <t>(Por amortización)</t>
    </r>
  </si>
  <si>
    <r>
      <t xml:space="preserve">AVERAGE INTEREST RATE </t>
    </r>
    <r>
      <rPr>
        <sz val="9"/>
        <color rgb="FF006600"/>
        <rFont val="Foco"/>
        <family val="2"/>
      </rPr>
      <t>(4)</t>
    </r>
  </si>
  <si>
    <t>2006_03</t>
  </si>
  <si>
    <t>2006_04</t>
  </si>
  <si>
    <t>2006_05</t>
  </si>
  <si>
    <t>2006_06</t>
  </si>
  <si>
    <t>2006_07</t>
  </si>
  <si>
    <t>2006_08</t>
  </si>
  <si>
    <t>2006_09</t>
  </si>
  <si>
    <t>2006_10</t>
  </si>
  <si>
    <t>2006_11</t>
  </si>
  <si>
    <t>2006_12</t>
  </si>
  <si>
    <t>2005_12</t>
  </si>
  <si>
    <t>2007_02</t>
  </si>
  <si>
    <t>2007_03</t>
  </si>
  <si>
    <t>2007_04</t>
  </si>
  <si>
    <t>2007_05</t>
  </si>
  <si>
    <t>2007_06</t>
  </si>
  <si>
    <t>2007_07</t>
  </si>
  <si>
    <t>2007_08</t>
  </si>
  <si>
    <t>2007_09</t>
  </si>
  <si>
    <t>2007_10</t>
  </si>
  <si>
    <t>2007_11</t>
  </si>
  <si>
    <t>2007_12</t>
  </si>
  <si>
    <t>2008_02</t>
  </si>
  <si>
    <t>2008_03</t>
  </si>
  <si>
    <t>2008_04</t>
  </si>
  <si>
    <t>2008_05</t>
  </si>
  <si>
    <t>2008_06</t>
  </si>
  <si>
    <t>2008_07</t>
  </si>
  <si>
    <t>2008_08</t>
  </si>
  <si>
    <t>2008_09</t>
  </si>
  <si>
    <t>2008_10</t>
  </si>
  <si>
    <t>2008_11</t>
  </si>
  <si>
    <t>2008_12</t>
  </si>
  <si>
    <t>2009_02</t>
  </si>
  <si>
    <t>2009_03</t>
  </si>
  <si>
    <t>2009_04</t>
  </si>
  <si>
    <t>2009_05</t>
  </si>
  <si>
    <t>2009_06</t>
  </si>
  <si>
    <t>2009_07</t>
  </si>
  <si>
    <t>2009_08</t>
  </si>
  <si>
    <t>2009_09</t>
  </si>
  <si>
    <t>2009_10</t>
  </si>
  <si>
    <t>2009_11</t>
  </si>
  <si>
    <t>2009_12</t>
  </si>
  <si>
    <t>2010_01</t>
  </si>
  <si>
    <t>2010_02</t>
  </si>
  <si>
    <t>2010_03</t>
  </si>
  <si>
    <t>2010_04</t>
  </si>
  <si>
    <t>2010_05</t>
  </si>
  <si>
    <t>2010_06</t>
  </si>
  <si>
    <t>2010_07</t>
  </si>
  <si>
    <t>2010_08</t>
  </si>
  <si>
    <t>2010_09</t>
  </si>
  <si>
    <t>2010_10</t>
  </si>
  <si>
    <t>2010_11</t>
  </si>
  <si>
    <t>2010_12</t>
  </si>
  <si>
    <t>2011_01</t>
  </si>
  <si>
    <t>2011_02</t>
  </si>
  <si>
    <t>2011_03</t>
  </si>
  <si>
    <t>2011_04</t>
  </si>
  <si>
    <t>2011_05</t>
  </si>
  <si>
    <t>2011_06</t>
  </si>
  <si>
    <t>2011_07</t>
  </si>
  <si>
    <t>2011_08</t>
  </si>
  <si>
    <t>2011_09</t>
  </si>
  <si>
    <t>2011_10</t>
  </si>
  <si>
    <t>2011_11</t>
  </si>
  <si>
    <t>2011_12</t>
  </si>
  <si>
    <t>2012_02</t>
  </si>
  <si>
    <t>2012_03</t>
  </si>
  <si>
    <t>2012_04</t>
  </si>
  <si>
    <t>2012_05</t>
  </si>
  <si>
    <t>2012_06</t>
  </si>
  <si>
    <t>2012_07</t>
  </si>
  <si>
    <t>2012_08</t>
  </si>
  <si>
    <t>2012_09</t>
  </si>
  <si>
    <t>2012_10</t>
  </si>
  <si>
    <t>2012_11</t>
  </si>
  <si>
    <t>2012_12</t>
  </si>
  <si>
    <t>2013_02</t>
  </si>
  <si>
    <t>2013_03</t>
  </si>
  <si>
    <t>2013_04</t>
  </si>
  <si>
    <t>2013_05</t>
  </si>
  <si>
    <t>2013_06</t>
  </si>
  <si>
    <t>2013_07</t>
  </si>
  <si>
    <t>2013_08</t>
  </si>
  <si>
    <t>2013_09</t>
  </si>
  <si>
    <t>2013_10</t>
  </si>
  <si>
    <t>2013_11</t>
  </si>
  <si>
    <t>2013_12</t>
  </si>
  <si>
    <t>2014_02</t>
  </si>
  <si>
    <t>2014_03</t>
  </si>
  <si>
    <t>2014_04</t>
  </si>
  <si>
    <t>2014_05</t>
  </si>
  <si>
    <t>2014_06</t>
  </si>
  <si>
    <t>2014_07</t>
  </si>
  <si>
    <t>2014_08</t>
  </si>
  <si>
    <t>2014_09</t>
  </si>
  <si>
    <t>2014_10</t>
  </si>
  <si>
    <t>2014_11</t>
  </si>
  <si>
    <t>2014_12</t>
  </si>
  <si>
    <t>2015_02</t>
  </si>
  <si>
    <t>2015_01</t>
  </si>
  <si>
    <t>2015_03</t>
  </si>
  <si>
    <t>2015_04</t>
  </si>
  <si>
    <t>2015_05</t>
  </si>
  <si>
    <t>2015_06</t>
  </si>
  <si>
    <t>2015_07</t>
  </si>
  <si>
    <t>2015_08</t>
  </si>
  <si>
    <t>2015_09</t>
  </si>
  <si>
    <t>2015_10</t>
  </si>
  <si>
    <t>2015_11</t>
  </si>
  <si>
    <t>2015_12</t>
  </si>
  <si>
    <t>2016_01</t>
  </si>
  <si>
    <t>2016_02</t>
  </si>
  <si>
    <t>2016_03</t>
  </si>
  <si>
    <t>2016_04</t>
  </si>
  <si>
    <t>2016_05</t>
  </si>
  <si>
    <t>2016_06</t>
  </si>
  <si>
    <t>2016_07</t>
  </si>
  <si>
    <t>2016_08</t>
  </si>
  <si>
    <t>2016_09</t>
  </si>
  <si>
    <t>2016_10</t>
  </si>
  <si>
    <t>2016_11</t>
  </si>
  <si>
    <t>2016_12</t>
  </si>
  <si>
    <t>2017_01</t>
  </si>
  <si>
    <t>2017_02</t>
  </si>
  <si>
    <t>2017_03</t>
  </si>
  <si>
    <t>2017_04</t>
  </si>
  <si>
    <t>Se incluyen los intereses por pagar ya causados en el periodo</t>
  </si>
  <si>
    <t>TASA 
PROMEDIO</t>
  </si>
  <si>
    <t>Bilateral COP (4)</t>
  </si>
  <si>
    <t>VALOR DEUDA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</si>
  <si>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</si>
  <si>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</si>
  <si>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</si>
  <si>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</si>
  <si>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r>
      <t xml:space="preserve">DEUDA POR MONEDA </t>
    </r>
    <r>
      <rPr>
        <sz val="9"/>
        <color rgb="FF006B33"/>
        <rFont val="Foco"/>
        <family val="2"/>
      </rPr>
      <t>(2)</t>
    </r>
  </si>
  <si>
    <r>
      <t xml:space="preserve">DEUDA POR TASA </t>
    </r>
    <r>
      <rPr>
        <sz val="9"/>
        <color rgb="FF006B33"/>
        <rFont val="Foco"/>
        <family val="2"/>
      </rPr>
      <t>(2)</t>
    </r>
  </si>
  <si>
    <r>
      <t xml:space="preserve">RIESGO POR MONEDA </t>
    </r>
    <r>
      <rPr>
        <sz val="9"/>
        <color rgb="FF006B33"/>
        <rFont val="Foco"/>
        <family val="2"/>
      </rPr>
      <t>(3)</t>
    </r>
  </si>
  <si>
    <r>
      <t xml:space="preserve">RIESGO POR TASA </t>
    </r>
    <r>
      <rPr>
        <sz val="9"/>
        <color rgb="FF006B33"/>
        <rFont val="Foco"/>
        <family val="2"/>
      </rPr>
      <t>(3)</t>
    </r>
  </si>
  <si>
    <t>Bilateral otras monedas (5),(6)</t>
  </si>
  <si>
    <r>
      <t xml:space="preserve">DEUDA POR PLAZO </t>
    </r>
    <r>
      <rPr>
        <sz val="9"/>
        <color rgb="FF215B33"/>
        <rFont val="Foco"/>
        <family val="2"/>
      </rPr>
      <t>(7)</t>
    </r>
  </si>
  <si>
    <r>
      <t xml:space="preserve">DEBT BY CURRENCY </t>
    </r>
    <r>
      <rPr>
        <sz val="9"/>
        <color rgb="FF006600"/>
        <rFont val="Foco"/>
        <family val="2"/>
      </rPr>
      <t>(2)</t>
    </r>
  </si>
  <si>
    <r>
      <t xml:space="preserve">DEBT BY INTEREST RATE </t>
    </r>
    <r>
      <rPr>
        <sz val="9"/>
        <color rgb="FF006600"/>
        <rFont val="Foco"/>
        <family val="2"/>
      </rPr>
      <t>(2)</t>
    </r>
  </si>
  <si>
    <r>
      <t xml:space="preserve">CURRENCY RISK </t>
    </r>
    <r>
      <rPr>
        <sz val="9"/>
        <color rgb="FF006600"/>
        <rFont val="Foco"/>
        <family val="2"/>
      </rPr>
      <t>(3)</t>
    </r>
  </si>
  <si>
    <r>
      <t xml:space="preserve">INTEREST RATE RISK </t>
    </r>
    <r>
      <rPr>
        <sz val="9"/>
        <color rgb="FF006600"/>
        <rFont val="Foco"/>
        <family val="2"/>
      </rPr>
      <t>(3)</t>
    </r>
  </si>
  <si>
    <t>Bilateral other currencies  (5), (6)</t>
  </si>
  <si>
    <r>
      <t>MATURITY</t>
    </r>
    <r>
      <rPr>
        <sz val="9"/>
        <rFont val="Foco"/>
        <family val="2"/>
      </rPr>
      <t xml:space="preserve"> </t>
    </r>
    <r>
      <rPr>
        <sz val="9"/>
        <color rgb="FF006B33"/>
        <rFont val="Foco"/>
        <family val="2"/>
      </rPr>
      <t>(7)</t>
    </r>
  </si>
  <si>
    <t>VALUE OF DEBT</t>
  </si>
  <si>
    <t>(2) Original terms (interest rates and currencies) of the loans. The hedges are not included.</t>
  </si>
  <si>
    <r>
      <t xml:space="preserve">(3) </t>
    </r>
    <r>
      <rPr>
        <sz val="9"/>
        <color rgb="FF003300"/>
        <rFont val="Foco"/>
        <family val="2"/>
      </rPr>
      <t>Currency and interest rate risk incurred after hedge.</t>
    </r>
  </si>
  <si>
    <r>
      <t xml:space="preserve">(5) </t>
    </r>
    <r>
      <rPr>
        <sz val="9"/>
        <color rgb="FF003300"/>
        <rFont val="Foco"/>
        <family val="2"/>
      </rPr>
      <t>Total of all foreing currency loans, even if they are hedged.</t>
    </r>
  </si>
  <si>
    <r>
      <t>(7)</t>
    </r>
    <r>
      <rPr>
        <sz val="9"/>
        <color rgb="FF003300"/>
        <rFont val="Foco"/>
        <family val="2"/>
      </rPr>
      <t xml:space="preserve"> Maturity according to loans capital amortization.</t>
    </r>
  </si>
  <si>
    <t>(6) This interest rate includes foreign currency loans (not hedged) as in it original terms, but not currency variance costs.</t>
  </si>
  <si>
    <t>Intereses por pagar</t>
  </si>
  <si>
    <t>(7) Hace referencia al porcentaje de vencimientos de acuerdo a las amortizaciones de capital de los créditos.</t>
  </si>
  <si>
    <t>Includes payable interest</t>
  </si>
  <si>
    <t>TAB (Nominal)</t>
  </si>
  <si>
    <t>Fixed Rate &gt; 1 Año</t>
  </si>
  <si>
    <t xml:space="preserve">Fixed Rate &lt; 1 Año </t>
  </si>
  <si>
    <t>Medium-term (1-5 años)</t>
  </si>
  <si>
    <t>Tasa promedio (4)</t>
  </si>
  <si>
    <t>Average Rate</t>
  </si>
  <si>
    <t>2017_05</t>
  </si>
  <si>
    <t>Arrendamientos Operativos</t>
  </si>
  <si>
    <t>(Deuda bruta+Arrendamientos*5)/(EBITDA_R+ Dividendos)</t>
  </si>
  <si>
    <t>(Deuda neta+Arrendamientos*5)/(EBITDA_R+ Dividendos)</t>
  </si>
  <si>
    <t>Dividendos (Incluye utilidad por venta de dividendos en acciones)</t>
  </si>
  <si>
    <r>
      <t>ENDEUDAMIENTO - JUNIO 2017</t>
    </r>
    <r>
      <rPr>
        <b/>
        <sz val="9"/>
        <color theme="0"/>
        <rFont val="Foco"/>
        <family val="2"/>
      </rPr>
      <t xml:space="preserve"> </t>
    </r>
    <r>
      <rPr>
        <sz val="9"/>
        <color theme="0"/>
        <rFont val="Foco"/>
        <family val="2"/>
      </rPr>
      <t>(1)</t>
    </r>
  </si>
  <si>
    <t>2017_06</t>
  </si>
  <si>
    <r>
      <t>FINANCIAL OBLIGATIONS - JUNE 2017</t>
    </r>
    <r>
      <rPr>
        <b/>
        <sz val="9"/>
        <color theme="0"/>
        <rFont val="Foco"/>
        <family val="2"/>
      </rPr>
      <t xml:space="preserve"> </t>
    </r>
    <r>
      <rPr>
        <sz val="9"/>
        <color theme="0"/>
        <rFont val="Foco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</si>
</sst>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[$-F800]dddd\,\ mmmm\ dd\,\ yyyy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* #,##0.0_);_(* \(#,##0.0\);_(* &quot;-&quot;??_);_(@_)"/>
    <numFmt numFmtId="172" formatCode="&quot;$&quot;\ #,##0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€_-;\-* #,##0.00\ _€_-;_-* &quot;-&quot;??\ _€_-;_-@_-"/>
    <numFmt numFmtId="189" formatCode="_-* #,##0.00\ _p_t_a_-;\-* #,##0.00\ _p_t_a_-;_-* &quot;-&quot;??\ _p_t_a_-;_-@_-"/>
    <numFmt numFmtId="190" formatCode="&quot;$&quot;\ #,##0.00;[Red]&quot;$&quot;\ \-#,##0.00"/>
    <numFmt numFmtId="191" formatCode="#,##0&quot;£&quot;_);[Red]\(#,##0&quot;£&quot;\)"/>
    <numFmt numFmtId="192" formatCode="#,##0.00&quot;£&quot;_);\(#,##0.00&quot;£&quot;\)"/>
    <numFmt numFmtId="193" formatCode="_-* #,##0\ &quot;DM&quot;_-;\-* #,##0\ &quot;DM&quot;_-;_-* &quot;-&quot;\ &quot;DM&quot;_-;_-@_-"/>
    <numFmt numFmtId="194" formatCode="_(&quot;$&quot;* #,##0.00_);_(&quot;$&quot;* \(#,##0.00\);_(&quot;$&quot;* &quot;-&quot;??_);_(@_)"/>
    <numFmt numFmtId="195" formatCode="_-* #,##0.00\ &quot;DM&quot;_-;\-* #,##0.00\ &quot;DM&quot;_-;_-* &quot;-&quot;??\ &quot;DM&quot;_-;_-@_-"/>
    <numFmt numFmtId="196" formatCode="_ &quot;$&quot;\ * #,##0.00_ ;_ &quot;$&quot;\ * \-#,##0.00_ ;_ &quot;$&quot;\ * &quot;-&quot;??_ ;_ @_ "/>
    <numFmt numFmtId="197" formatCode="#,##0\ &quot;F&quot;;[Red]\-#,##0\ &quot;F&quot;"/>
    <numFmt numFmtId="198" formatCode="#,##0.00\ &quot;F&quot;;[Red]\-#,##0.00\ &quot;F&quot;"/>
    <numFmt numFmtId="199" formatCode="0.00_)"/>
    <numFmt numFmtId="200" formatCode="_ * #,##0_ ;_ * \-#,##0_ ;_ * &quot;-&quot;??_ ;_ @_ 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Foco"/>
      <family val="2"/>
    </font>
    <font>
      <b/>
      <sz val="9"/>
      <name val="Foco"/>
      <family val="2"/>
    </font>
    <font>
      <sz val="9"/>
      <color theme="1"/>
      <name val="Foco"/>
      <family val="2"/>
    </font>
    <font>
      <sz val="9"/>
      <color theme="0"/>
      <name val="Foco"/>
      <family val="2"/>
    </font>
    <font>
      <i/>
      <sz val="9"/>
      <name val="Foco"/>
      <family val="2"/>
    </font>
    <font>
      <sz val="9"/>
      <color rgb="FFFF0000"/>
      <name val="Foco"/>
      <family val="2"/>
    </font>
    <font>
      <sz val="9"/>
      <color rgb="FF003300"/>
      <name val="Foco"/>
      <family val="2"/>
    </font>
    <font>
      <sz val="9"/>
      <color rgb="FF215B33"/>
      <name val="Foco"/>
      <family val="2"/>
    </font>
    <font>
      <sz val="9"/>
      <color rgb="FF006600"/>
      <name val="Foco"/>
      <family val="2"/>
    </font>
    <font>
      <b/>
      <sz val="9"/>
      <color rgb="FF006600"/>
      <name val="Foco"/>
      <family val="2"/>
    </font>
    <font>
      <b/>
      <sz val="9"/>
      <color rgb="FF215B33"/>
      <name val="Foco"/>
      <family val="2"/>
    </font>
    <font>
      <b/>
      <sz val="16"/>
      <color theme="0"/>
      <name val="Foco"/>
      <family val="2"/>
    </font>
    <font>
      <b/>
      <sz val="9"/>
      <color rgb="FF006B33"/>
      <name val="Foco"/>
      <family val="2"/>
    </font>
    <font>
      <sz val="9"/>
      <color rgb="FF006B33"/>
      <name val="Foco"/>
      <family val="2"/>
    </font>
    <font>
      <i/>
      <sz val="9"/>
      <color theme="1"/>
      <name val="Foco"/>
      <family val="2"/>
    </font>
    <font>
      <b/>
      <sz val="9"/>
      <color theme="0"/>
      <name val="Foco"/>
      <family val="2"/>
    </font>
  </fonts>
  <fills count="1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2499465926084170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576">
    <xf numFmtId="167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>
      <alignment vertical="top"/>
    </xf>
    <xf numFmtId="174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20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6" borderId="0" applyNumberFormat="0" applyBorder="0" applyAlignment="0" applyProtection="0"/>
    <xf numFmtId="167" fontId="19" fillId="35" borderId="0" applyNumberFormat="0" applyBorder="0" applyAlignment="0" applyProtection="0"/>
    <xf numFmtId="167" fontId="19" fillId="36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6" borderId="0" applyNumberFormat="0" applyBorder="0" applyAlignment="0" applyProtection="0"/>
    <xf numFmtId="167" fontId="19" fillId="36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21" fillId="39" borderId="0" applyNumberFormat="0" applyBorder="0" applyAlignment="0" applyProtection="0"/>
    <xf numFmtId="167" fontId="21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1" borderId="0" applyNumberFormat="0" applyBorder="0" applyAlignment="0" applyProtection="0"/>
    <xf numFmtId="167" fontId="19" fillId="40" borderId="0" applyNumberFormat="0" applyBorder="0" applyAlignment="0" applyProtection="0"/>
    <xf numFmtId="167" fontId="19" fillId="41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21" fillId="42" borderId="0" applyNumberFormat="0" applyBorder="0" applyAlignment="0" applyProtection="0"/>
    <xf numFmtId="167" fontId="21" fillId="41" borderId="0" applyNumberFormat="0" applyBorder="0" applyAlignment="0" applyProtection="0"/>
    <xf numFmtId="167" fontId="19" fillId="41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4" borderId="0" applyNumberFormat="0" applyBorder="0" applyAlignment="0" applyProtection="0"/>
    <xf numFmtId="167" fontId="19" fillId="43" borderId="0" applyNumberFormat="0" applyBorder="0" applyAlignment="0" applyProtection="0"/>
    <xf numFmtId="167" fontId="19" fillId="44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21" fillId="45" borderId="0" applyNumberFormat="0" applyBorder="0" applyAlignment="0" applyProtection="0"/>
    <xf numFmtId="167" fontId="21" fillId="44" borderId="0" applyNumberFormat="0" applyBorder="0" applyAlignment="0" applyProtection="0"/>
    <xf numFmtId="167" fontId="19" fillId="44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36" borderId="0" applyNumberFormat="0" applyBorder="0" applyAlignment="0" applyProtection="0"/>
    <xf numFmtId="167" fontId="19" fillId="46" borderId="0" applyNumberFormat="0" applyBorder="0" applyAlignment="0" applyProtection="0"/>
    <xf numFmtId="167" fontId="19" fillId="3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21" fillId="47" borderId="0" applyNumberFormat="0" applyBorder="0" applyAlignment="0" applyProtection="0"/>
    <xf numFmtId="167" fontId="21" fillId="36" borderId="0" applyNumberFormat="0" applyBorder="0" applyAlignment="0" applyProtection="0"/>
    <xf numFmtId="167" fontId="19" fillId="36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19" fillId="48" borderId="0" applyNumberFormat="0" applyBorder="0" applyAlignment="0" applyProtection="0"/>
    <xf numFmtId="167" fontId="19" fillId="39" borderId="0" applyNumberFormat="0" applyBorder="0" applyAlignment="0" applyProtection="0"/>
    <xf numFmtId="167" fontId="19" fillId="48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21" fillId="48" borderId="0" applyNumberFormat="0" applyBorder="0" applyAlignment="0" applyProtection="0"/>
    <xf numFmtId="167" fontId="19" fillId="39" borderId="0" applyNumberFormat="0" applyBorder="0" applyAlignment="0" applyProtection="0"/>
    <xf numFmtId="167" fontId="19" fillId="4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1" fillId="36" borderId="0" applyNumberFormat="0" applyBorder="0" applyAlignment="0" applyProtection="0"/>
    <xf numFmtId="167" fontId="1" fillId="10" borderId="0" applyNumberFormat="0" applyBorder="0" applyAlignment="0" applyProtection="0"/>
    <xf numFmtId="167" fontId="21" fillId="36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2" fillId="49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1" fillId="35" borderId="0" applyNumberFormat="0" applyBorder="0" applyAlignment="0" applyProtection="0"/>
    <xf numFmtId="167" fontId="1" fillId="14" borderId="0" applyNumberFormat="0" applyBorder="0" applyAlignment="0" applyProtection="0"/>
    <xf numFmtId="167" fontId="21" fillId="35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2" fillId="50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1" fillId="41" borderId="0" applyNumberFormat="0" applyBorder="0" applyAlignment="0" applyProtection="0"/>
    <xf numFmtId="167" fontId="1" fillId="18" borderId="0" applyNumberFormat="0" applyBorder="0" applyAlignment="0" applyProtection="0"/>
    <xf numFmtId="167" fontId="21" fillId="41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2" fillId="51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1" fillId="44" borderId="0" applyNumberFormat="0" applyBorder="0" applyAlignment="0" applyProtection="0"/>
    <xf numFmtId="167" fontId="1" fillId="22" borderId="0" applyNumberFormat="0" applyBorder="0" applyAlignment="0" applyProtection="0"/>
    <xf numFmtId="167" fontId="21" fillId="44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1" fillId="36" borderId="0" applyNumberFormat="0" applyBorder="0" applyAlignment="0" applyProtection="0"/>
    <xf numFmtId="167" fontId="1" fillId="26" borderId="0" applyNumberFormat="0" applyBorder="0" applyAlignment="0" applyProtection="0"/>
    <xf numFmtId="167" fontId="21" fillId="36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2" fillId="53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2" fillId="54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6" borderId="0" applyNumberFormat="0" applyBorder="0" applyAlignment="0" applyProtection="0"/>
    <xf numFmtId="167" fontId="19" fillId="55" borderId="0" applyNumberFormat="0" applyBorder="0" applyAlignment="0" applyProtection="0"/>
    <xf numFmtId="167" fontId="19" fillId="56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21" fillId="46" borderId="0" applyNumberFormat="0" applyBorder="0" applyAlignment="0" applyProtection="0"/>
    <xf numFmtId="167" fontId="21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57" borderId="0" applyNumberFormat="0" applyBorder="0" applyAlignment="0" applyProtection="0"/>
    <xf numFmtId="167" fontId="19" fillId="57" borderId="0" applyNumberFormat="0" applyBorder="0" applyAlignment="0" applyProtection="0"/>
    <xf numFmtId="167" fontId="21" fillId="58" borderId="0" applyNumberFormat="0" applyBorder="0" applyAlignment="0" applyProtection="0"/>
    <xf numFmtId="167" fontId="21" fillId="57" borderId="0" applyNumberFormat="0" applyBorder="0" applyAlignment="0" applyProtection="0"/>
    <xf numFmtId="167" fontId="19" fillId="57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9" borderId="0" applyNumberFormat="0" applyBorder="0" applyAlignment="0" applyProtection="0"/>
    <xf numFmtId="167" fontId="19" fillId="56" borderId="0" applyNumberFormat="0" applyBorder="0" applyAlignment="0" applyProtection="0"/>
    <xf numFmtId="167" fontId="19" fillId="59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21" fillId="45" borderId="0" applyNumberFormat="0" applyBorder="0" applyAlignment="0" applyProtection="0"/>
    <xf numFmtId="167" fontId="21" fillId="59" borderId="0" applyNumberFormat="0" applyBorder="0" applyAlignment="0" applyProtection="0"/>
    <xf numFmtId="167" fontId="19" fillId="59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21" fillId="46" borderId="0" applyNumberFormat="0" applyBorder="0" applyAlignment="0" applyProtection="0"/>
    <xf numFmtId="167" fontId="21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48" borderId="0" applyNumberFormat="0" applyBorder="0" applyAlignment="0" applyProtection="0"/>
    <xf numFmtId="167" fontId="19" fillId="48" borderId="0" applyNumberFormat="0" applyBorder="0" applyAlignment="0" applyProtection="0"/>
    <xf numFmtId="167" fontId="21" fillId="60" borderId="0" applyNumberFormat="0" applyBorder="0" applyAlignment="0" applyProtection="0"/>
    <xf numFmtId="167" fontId="21" fillId="48" borderId="0" applyNumberFormat="0" applyBorder="0" applyAlignment="0" applyProtection="0"/>
    <xf numFmtId="167" fontId="19" fillId="48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1" fillId="56" borderId="0" applyNumberFormat="0" applyBorder="0" applyAlignment="0" applyProtection="0"/>
    <xf numFmtId="167" fontId="1" fillId="11" borderId="0" applyNumberFormat="0" applyBorder="0" applyAlignment="0" applyProtection="0"/>
    <xf numFmtId="167" fontId="21" fillId="5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1" fillId="35" borderId="0" applyNumberFormat="0" applyBorder="0" applyAlignment="0" applyProtection="0"/>
    <xf numFmtId="167" fontId="1" fillId="15" borderId="0" applyNumberFormat="0" applyBorder="0" applyAlignment="0" applyProtection="0"/>
    <xf numFmtId="167" fontId="21" fillId="35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2" fillId="62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1" fillId="57" borderId="0" applyNumberFormat="0" applyBorder="0" applyAlignment="0" applyProtection="0"/>
    <xf numFmtId="167" fontId="1" fillId="19" borderId="0" applyNumberFormat="0" applyBorder="0" applyAlignment="0" applyProtection="0"/>
    <xf numFmtId="167" fontId="21" fillId="57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2" fillId="63" borderId="0" applyNumberFormat="0" applyBorder="0" applyAlignment="0" applyProtection="0"/>
    <xf numFmtId="167" fontId="22" fillId="63" borderId="0" applyNumberFormat="0" applyBorder="0" applyAlignment="0" applyProtection="0"/>
    <xf numFmtId="167" fontId="22" fillId="63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1" fillId="59" borderId="0" applyNumberFormat="0" applyBorder="0" applyAlignment="0" applyProtection="0"/>
    <xf numFmtId="167" fontId="1" fillId="23" borderId="0" applyNumberFormat="0" applyBorder="0" applyAlignment="0" applyProtection="0"/>
    <xf numFmtId="167" fontId="21" fillId="59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1" fillId="55" borderId="0" applyNumberFormat="0" applyBorder="0" applyAlignment="0" applyProtection="0"/>
    <xf numFmtId="167" fontId="1" fillId="27" borderId="0" applyNumberFormat="0" applyBorder="0" applyAlignment="0" applyProtection="0"/>
    <xf numFmtId="167" fontId="21" fillId="55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1" fillId="48" borderId="0" applyNumberFormat="0" applyBorder="0" applyAlignment="0" applyProtection="0"/>
    <xf numFmtId="167" fontId="1" fillId="31" borderId="0" applyNumberFormat="0" applyBorder="0" applyAlignment="0" applyProtection="0"/>
    <xf numFmtId="167" fontId="21" fillId="48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2" fillId="64" borderId="0" applyNumberFormat="0" applyBorder="0" applyAlignment="0" applyProtection="0"/>
    <xf numFmtId="167" fontId="22" fillId="64" borderId="0" applyNumberFormat="0" applyBorder="0" applyAlignment="0" applyProtection="0"/>
    <xf numFmtId="167" fontId="22" fillId="64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65" borderId="0" applyNumberFormat="0" applyBorder="0" applyAlignment="0" applyProtection="0"/>
    <xf numFmtId="167" fontId="24" fillId="65" borderId="0" applyNumberFormat="0" applyBorder="0" applyAlignment="0" applyProtection="0"/>
    <xf numFmtId="167" fontId="23" fillId="55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5" borderId="0" applyNumberFormat="0" applyBorder="0" applyAlignment="0" applyProtection="0"/>
    <xf numFmtId="167" fontId="24" fillId="35" borderId="0" applyNumberFormat="0" applyBorder="0" applyAlignment="0" applyProtection="0"/>
    <xf numFmtId="167" fontId="23" fillId="38" borderId="0" applyNumberFormat="0" applyBorder="0" applyAlignment="0" applyProtection="0"/>
    <xf numFmtId="167" fontId="23" fillId="57" borderId="0" applyNumberFormat="0" applyBorder="0" applyAlignment="0" applyProtection="0"/>
    <xf numFmtId="167" fontId="23" fillId="57" borderId="0" applyNumberFormat="0" applyBorder="0" applyAlignment="0" applyProtection="0"/>
    <xf numFmtId="167" fontId="24" fillId="58" borderId="0" applyNumberFormat="0" applyBorder="0" applyAlignment="0" applyProtection="0"/>
    <xf numFmtId="167" fontId="24" fillId="57" borderId="0" applyNumberFormat="0" applyBorder="0" applyAlignment="0" applyProtection="0"/>
    <xf numFmtId="167" fontId="23" fillId="57" borderId="0" applyNumberFormat="0" applyBorder="0" applyAlignment="0" applyProtection="0"/>
    <xf numFmtId="167" fontId="23" fillId="56" borderId="0" applyNumberFormat="0" applyBorder="0" applyAlignment="0" applyProtection="0"/>
    <xf numFmtId="167" fontId="23" fillId="56" borderId="0" applyNumberFormat="0" applyBorder="0" applyAlignment="0" applyProtection="0"/>
    <xf numFmtId="167" fontId="23" fillId="59" borderId="0" applyNumberFormat="0" applyBorder="0" applyAlignment="0" applyProtection="0"/>
    <xf numFmtId="167" fontId="24" fillId="59" borderId="0" applyNumberFormat="0" applyBorder="0" applyAlignment="0" applyProtection="0"/>
    <xf numFmtId="167" fontId="23" fillId="56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65" borderId="0" applyNumberFormat="0" applyBorder="0" applyAlignment="0" applyProtection="0"/>
    <xf numFmtId="167" fontId="24" fillId="65" borderId="0" applyNumberFormat="0" applyBorder="0" applyAlignment="0" applyProtection="0"/>
    <xf numFmtId="167" fontId="23" fillId="55" borderId="0" applyNumberFormat="0" applyBorder="0" applyAlignment="0" applyProtection="0"/>
    <xf numFmtId="167" fontId="23" fillId="48" borderId="0" applyNumberFormat="0" applyBorder="0" applyAlignment="0" applyProtection="0"/>
    <xf numFmtId="167" fontId="23" fillId="48" borderId="0" applyNumberFormat="0" applyBorder="0" applyAlignment="0" applyProtection="0"/>
    <xf numFmtId="167" fontId="23" fillId="60" borderId="0" applyNumberFormat="0" applyBorder="0" applyAlignment="0" applyProtection="0"/>
    <xf numFmtId="167" fontId="24" fillId="60" borderId="0" applyNumberFormat="0" applyBorder="0" applyAlignment="0" applyProtection="0"/>
    <xf numFmtId="167" fontId="23" fillId="48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5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5" fillId="67" borderId="0" applyNumberFormat="0" applyBorder="0" applyAlignment="0" applyProtection="0"/>
    <xf numFmtId="167" fontId="25" fillId="67" borderId="0" applyNumberFormat="0" applyBorder="0" applyAlignment="0" applyProtection="0"/>
    <xf numFmtId="167" fontId="25" fillId="67" borderId="0" applyNumberFormat="0" applyBorder="0" applyAlignment="0" applyProtection="0"/>
    <xf numFmtId="167" fontId="24" fillId="66" borderId="0" applyNumberFormat="0" applyBorder="0" applyAlignment="0" applyProtection="0"/>
    <xf numFmtId="167" fontId="17" fillId="12" borderId="0" applyNumberFormat="0" applyBorder="0" applyAlignment="0" applyProtection="0"/>
    <xf numFmtId="167" fontId="24" fillId="66" borderId="0" applyNumberFormat="0" applyBorder="0" applyAlignment="0" applyProtection="0"/>
    <xf numFmtId="167" fontId="17" fillId="12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5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5" fillId="62" borderId="0" applyNumberFormat="0" applyBorder="0" applyAlignment="0" applyProtection="0"/>
    <xf numFmtId="167" fontId="25" fillId="62" borderId="0" applyNumberFormat="0" applyBorder="0" applyAlignment="0" applyProtection="0"/>
    <xf numFmtId="167" fontId="25" fillId="62" borderId="0" applyNumberFormat="0" applyBorder="0" applyAlignment="0" applyProtection="0"/>
    <xf numFmtId="167" fontId="24" fillId="38" borderId="0" applyNumberFormat="0" applyBorder="0" applyAlignment="0" applyProtection="0"/>
    <xf numFmtId="167" fontId="17" fillId="16" borderId="0" applyNumberFormat="0" applyBorder="0" applyAlignment="0" applyProtection="0"/>
    <xf numFmtId="167" fontId="24" fillId="38" borderId="0" applyNumberFormat="0" applyBorder="0" applyAlignment="0" applyProtection="0"/>
    <xf numFmtId="167" fontId="17" fillId="16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7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5" fillId="63" borderId="0" applyNumberFormat="0" applyBorder="0" applyAlignment="0" applyProtection="0"/>
    <xf numFmtId="167" fontId="25" fillId="63" borderId="0" applyNumberFormat="0" applyBorder="0" applyAlignment="0" applyProtection="0"/>
    <xf numFmtId="167" fontId="25" fillId="63" borderId="0" applyNumberFormat="0" applyBorder="0" applyAlignment="0" applyProtection="0"/>
    <xf numFmtId="167" fontId="24" fillId="58" borderId="0" applyNumberFormat="0" applyBorder="0" applyAlignment="0" applyProtection="0"/>
    <xf numFmtId="167" fontId="17" fillId="20" borderId="0" applyNumberFormat="0" applyBorder="0" applyAlignment="0" applyProtection="0"/>
    <xf numFmtId="167" fontId="24" fillId="58" borderId="0" applyNumberFormat="0" applyBorder="0" applyAlignment="0" applyProtection="0"/>
    <xf numFmtId="167" fontId="17" fillId="20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59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4" fillId="68" borderId="0" applyNumberFormat="0" applyBorder="0" applyAlignment="0" applyProtection="0"/>
    <xf numFmtId="167" fontId="17" fillId="24" borderId="0" applyNumberFormat="0" applyBorder="0" applyAlignment="0" applyProtection="0"/>
    <xf numFmtId="167" fontId="24" fillId="68" borderId="0" applyNumberFormat="0" applyBorder="0" applyAlignment="0" applyProtection="0"/>
    <xf numFmtId="167" fontId="17" fillId="24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65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4" fillId="70" borderId="0" applyNumberFormat="0" applyBorder="0" applyAlignment="0" applyProtection="0"/>
    <xf numFmtId="167" fontId="17" fillId="28" borderId="0" applyNumberFormat="0" applyBorder="0" applyAlignment="0" applyProtection="0"/>
    <xf numFmtId="167" fontId="24" fillId="70" borderId="0" applyNumberFormat="0" applyBorder="0" applyAlignment="0" applyProtection="0"/>
    <xf numFmtId="167" fontId="17" fillId="28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60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5" fillId="73" borderId="0" applyNumberFormat="0" applyBorder="0" applyAlignment="0" applyProtection="0"/>
    <xf numFmtId="167" fontId="25" fillId="73" borderId="0" applyNumberFormat="0" applyBorder="0" applyAlignment="0" applyProtection="0"/>
    <xf numFmtId="167" fontId="25" fillId="73" borderId="0" applyNumberFormat="0" applyBorder="0" applyAlignment="0" applyProtection="0"/>
    <xf numFmtId="167" fontId="24" fillId="72" borderId="0" applyNumberFormat="0" applyBorder="0" applyAlignment="0" applyProtection="0"/>
    <xf numFmtId="167" fontId="17" fillId="32" borderId="0" applyNumberFormat="0" applyBorder="0" applyAlignment="0" applyProtection="0"/>
    <xf numFmtId="167" fontId="24" fillId="72" borderId="0" applyNumberFormat="0" applyBorder="0" applyAlignment="0" applyProtection="0"/>
    <xf numFmtId="167" fontId="17" fillId="3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4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76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76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1" fillId="78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1" fillId="78" borderId="0" applyNumberFormat="0" applyBorder="0" applyAlignment="0" applyProtection="0"/>
    <xf numFmtId="167" fontId="24" fillId="79" borderId="0" applyNumberFormat="0" applyBorder="0" applyAlignment="0" applyProtection="0"/>
    <xf numFmtId="167" fontId="24" fillId="80" borderId="0" applyNumberFormat="0" applyBorder="0" applyAlignment="0" applyProtection="0"/>
    <xf numFmtId="167" fontId="24" fillId="79" borderId="0" applyNumberFormat="0" applyBorder="0" applyAlignment="0" applyProtection="0"/>
    <xf numFmtId="167" fontId="24" fillId="79" borderId="0" applyNumberFormat="0" applyBorder="0" applyAlignment="0" applyProtection="0"/>
    <xf numFmtId="167" fontId="24" fillId="80" borderId="0" applyNumberFormat="0" applyBorder="0" applyAlignment="0" applyProtection="0"/>
    <xf numFmtId="167" fontId="24" fillId="74" borderId="0" applyNumberFormat="0" applyBorder="0" applyAlignment="0" applyProtection="0"/>
    <xf numFmtId="167" fontId="24" fillId="74" borderId="0" applyNumberFormat="0" applyBorder="0" applyAlignment="0" applyProtection="0"/>
    <xf numFmtId="167" fontId="24" fillId="74" borderId="0" applyNumberFormat="0" applyBorder="0" applyAlignment="0" applyProtection="0"/>
    <xf numFmtId="167" fontId="24" fillId="81" borderId="0" applyNumberFormat="0" applyBorder="0" applyAlignment="0" applyProtection="0"/>
    <xf numFmtId="167" fontId="21" fillId="82" borderId="0" applyNumberFormat="0" applyBorder="0" applyAlignment="0" applyProtection="0"/>
    <xf numFmtId="167" fontId="21" fillId="82" borderId="0" applyNumberFormat="0" applyBorder="0" applyAlignment="0" applyProtection="0"/>
    <xf numFmtId="167" fontId="21" fillId="83" borderId="0" applyNumberFormat="0" applyBorder="0" applyAlignment="0" applyProtection="0"/>
    <xf numFmtId="167" fontId="21" fillId="82" borderId="0" applyNumberFormat="0" applyBorder="0" applyAlignment="0" applyProtection="0"/>
    <xf numFmtId="167" fontId="21" fillId="82" borderId="0" applyNumberFormat="0" applyBorder="0" applyAlignment="0" applyProtection="0"/>
    <xf numFmtId="167" fontId="21" fillId="83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85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85" borderId="0" applyNumberFormat="0" applyBorder="0" applyAlignment="0" applyProtection="0"/>
    <xf numFmtId="167" fontId="24" fillId="86" borderId="0" applyNumberFormat="0" applyBorder="0" applyAlignment="0" applyProtection="0"/>
    <xf numFmtId="167" fontId="24" fillId="84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84" borderId="0" applyNumberFormat="0" applyBorder="0" applyAlignment="0" applyProtection="0"/>
    <xf numFmtId="167" fontId="24" fillId="81" borderId="0" applyNumberFormat="0" applyBorder="0" applyAlignment="0" applyProtection="0"/>
    <xf numFmtId="167" fontId="24" fillId="81" borderId="0" applyNumberFormat="0" applyBorder="0" applyAlignment="0" applyProtection="0"/>
    <xf numFmtId="167" fontId="24" fillId="81" borderId="0" applyNumberFormat="0" applyBorder="0" applyAlignment="0" applyProtection="0"/>
    <xf numFmtId="167" fontId="24" fillId="86" borderId="0" applyNumberFormat="0" applyBorder="0" applyAlignment="0" applyProtection="0"/>
    <xf numFmtId="167" fontId="21" fillId="87" borderId="0" applyNumberFormat="0" applyBorder="0" applyAlignment="0" applyProtection="0"/>
    <xf numFmtId="167" fontId="21" fillId="87" borderId="0" applyNumberFormat="0" applyBorder="0" applyAlignment="0" applyProtection="0"/>
    <xf numFmtId="167" fontId="21" fillId="88" borderId="0" applyNumberFormat="0" applyBorder="0" applyAlignment="0" applyProtection="0"/>
    <xf numFmtId="167" fontId="21" fillId="87" borderId="0" applyNumberFormat="0" applyBorder="0" applyAlignment="0" applyProtection="0"/>
    <xf numFmtId="167" fontId="21" fillId="87" borderId="0" applyNumberFormat="0" applyBorder="0" applyAlignment="0" applyProtection="0"/>
    <xf numFmtId="167" fontId="21" fillId="88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9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9" borderId="0" applyNumberFormat="0" applyBorder="0" applyAlignment="0" applyProtection="0"/>
    <xf numFmtId="167" fontId="24" fillId="78" borderId="0" applyNumberFormat="0" applyBorder="0" applyAlignment="0" applyProtection="0"/>
    <xf numFmtId="167" fontId="24" fillId="90" borderId="0" applyNumberFormat="0" applyBorder="0" applyAlignment="0" applyProtection="0"/>
    <xf numFmtId="167" fontId="24" fillId="78" borderId="0" applyNumberFormat="0" applyBorder="0" applyAlignment="0" applyProtection="0"/>
    <xf numFmtId="167" fontId="24" fillId="78" borderId="0" applyNumberFormat="0" applyBorder="0" applyAlignment="0" applyProtection="0"/>
    <xf numFmtId="167" fontId="24" fillId="90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2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3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3" borderId="0" applyNumberFormat="0" applyBorder="0" applyAlignment="0" applyProtection="0"/>
    <xf numFmtId="167" fontId="21" fillId="78" borderId="0" applyNumberFormat="0" applyBorder="0" applyAlignment="0" applyProtection="0"/>
    <xf numFmtId="167" fontId="21" fillId="78" borderId="0" applyNumberFormat="0" applyBorder="0" applyAlignment="0" applyProtection="0"/>
    <xf numFmtId="167" fontId="21" fillId="86" borderId="0" applyNumberFormat="0" applyBorder="0" applyAlignment="0" applyProtection="0"/>
    <xf numFmtId="167" fontId="21" fillId="78" borderId="0" applyNumberFormat="0" applyBorder="0" applyAlignment="0" applyProtection="0"/>
    <xf numFmtId="167" fontId="21" fillId="78" borderId="0" applyNumberFormat="0" applyBorder="0" applyAlignment="0" applyProtection="0"/>
    <xf numFmtId="167" fontId="21" fillId="86" borderId="0" applyNumberFormat="0" applyBorder="0" applyAlignment="0" applyProtection="0"/>
    <xf numFmtId="167" fontId="24" fillId="78" borderId="0" applyNumberFormat="0" applyBorder="0" applyAlignment="0" applyProtection="0"/>
    <xf numFmtId="167" fontId="24" fillId="85" borderId="0" applyNumberFormat="0" applyBorder="0" applyAlignment="0" applyProtection="0"/>
    <xf numFmtId="167" fontId="24" fillId="78" borderId="0" applyNumberFormat="0" applyBorder="0" applyAlignment="0" applyProtection="0"/>
    <xf numFmtId="167" fontId="24" fillId="78" borderId="0" applyNumberFormat="0" applyBorder="0" applyAlignment="0" applyProtection="0"/>
    <xf numFmtId="167" fontId="24" fillId="85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2" borderId="0" applyNumberFormat="0" applyBorder="0" applyAlignment="0" applyProtection="0"/>
    <xf numFmtId="167" fontId="24" fillId="92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2" borderId="0" applyNumberFormat="0" applyBorder="0" applyAlignment="0" applyProtection="0"/>
    <xf numFmtId="167" fontId="24" fillId="92" borderId="0" applyNumberFormat="0" applyBorder="0" applyAlignment="0" applyProtection="0"/>
    <xf numFmtId="167" fontId="24" fillId="92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4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87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87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4" fillId="77" borderId="0" applyNumberFormat="0" applyBorder="0" applyAlignment="0" applyProtection="0"/>
    <xf numFmtId="167" fontId="24" fillId="80" borderId="0" applyNumberFormat="0" applyBorder="0" applyAlignment="0" applyProtection="0"/>
    <xf numFmtId="167" fontId="24" fillId="77" borderId="0" applyNumberFormat="0" applyBorder="0" applyAlignment="0" applyProtection="0"/>
    <xf numFmtId="167" fontId="24" fillId="77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94" borderId="0" applyNumberFormat="0" applyBorder="0" applyAlignment="0" applyProtection="0"/>
    <xf numFmtId="167" fontId="24" fillId="94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94" borderId="0" applyNumberFormat="0" applyBorder="0" applyAlignment="0" applyProtection="0"/>
    <xf numFmtId="167" fontId="24" fillId="94" borderId="0" applyNumberFormat="0" applyBorder="0" applyAlignment="0" applyProtection="0"/>
    <xf numFmtId="167" fontId="24" fillId="94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95" borderId="0" applyNumberFormat="0" applyBorder="0" applyAlignment="0" applyProtection="0"/>
    <xf numFmtId="167" fontId="21" fillId="96" borderId="0" applyNumberFormat="0" applyBorder="0" applyAlignment="0" applyProtection="0"/>
    <xf numFmtId="167" fontId="21" fillId="96" borderId="0" applyNumberFormat="0" applyBorder="0" applyAlignment="0" applyProtection="0"/>
    <xf numFmtId="167" fontId="21" fillId="96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97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97" borderId="0" applyNumberFormat="0" applyBorder="0" applyAlignment="0" applyProtection="0"/>
    <xf numFmtId="167" fontId="24" fillId="97" borderId="0" applyNumberFormat="0" applyBorder="0" applyAlignment="0" applyProtection="0"/>
    <xf numFmtId="167" fontId="24" fillId="98" borderId="0" applyNumberFormat="0" applyBorder="0" applyAlignment="0" applyProtection="0"/>
    <xf numFmtId="167" fontId="24" fillId="97" borderId="0" applyNumberFormat="0" applyBorder="0" applyAlignment="0" applyProtection="0"/>
    <xf numFmtId="167" fontId="24" fillId="97" borderId="0" applyNumberFormat="0" applyBorder="0" applyAlignment="0" applyProtection="0"/>
    <xf numFmtId="167" fontId="24" fillId="98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5" borderId="0" applyNumberFormat="0" applyBorder="0" applyAlignment="0" applyProtection="0"/>
    <xf numFmtId="167" fontId="24" fillId="95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5" borderId="0" applyNumberFormat="0" applyBorder="0" applyAlignment="0" applyProtection="0"/>
    <xf numFmtId="167" fontId="24" fillId="95" borderId="0" applyNumberFormat="0" applyBorder="0" applyAlignment="0" applyProtection="0"/>
    <xf numFmtId="167" fontId="24" fillId="95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26" fillId="84" borderId="0" applyNumberFormat="0" applyBorder="0" applyAlignment="0" applyProtection="0"/>
    <xf numFmtId="167" fontId="26" fillId="84" borderId="0" applyNumberFormat="0" applyBorder="0" applyAlignment="0" applyProtection="0"/>
    <xf numFmtId="167" fontId="27" fillId="96" borderId="0" applyNumberFormat="0" applyBorder="0" applyAlignment="0" applyProtection="0"/>
    <xf numFmtId="167" fontId="27" fillId="96" borderId="0" applyNumberFormat="0" applyBorder="0" applyAlignment="0" applyProtection="0"/>
    <xf numFmtId="167" fontId="26" fillId="84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6" fillId="2" borderId="0" applyNumberFormat="0" applyBorder="0" applyAlignment="0" applyProtection="0"/>
    <xf numFmtId="167" fontId="29" fillId="41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28" fillId="42" borderId="0" applyNumberFormat="0" applyBorder="0" applyAlignment="0" applyProtection="0"/>
    <xf numFmtId="167" fontId="6" fillId="2" borderId="0" applyNumberFormat="0" applyBorder="0" applyAlignment="0" applyProtection="0"/>
    <xf numFmtId="167" fontId="28" fillId="42" borderId="0" applyNumberFormat="0" applyBorder="0" applyAlignment="0" applyProtection="0"/>
    <xf numFmtId="167" fontId="6" fillId="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1" fillId="89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31" fillId="100" borderId="10" applyNumberFormat="0" applyAlignment="0" applyProtection="0"/>
    <xf numFmtId="167" fontId="31" fillId="100" borderId="10" applyNumberFormat="0" applyAlignment="0" applyProtection="0"/>
    <xf numFmtId="167" fontId="32" fillId="101" borderId="11" applyNumberFormat="0" applyAlignment="0" applyProtection="0"/>
    <xf numFmtId="167" fontId="32" fillId="101" borderId="11" applyNumberFormat="0" applyAlignment="0" applyProtection="0"/>
    <xf numFmtId="167" fontId="31" fillId="100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2" fillId="44" borderId="11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4" fillId="102" borderId="10" applyNumberFormat="0" applyAlignment="0" applyProtection="0"/>
    <xf numFmtId="167" fontId="34" fillId="102" borderId="10" applyNumberFormat="0" applyAlignment="0" applyProtection="0"/>
    <xf numFmtId="167" fontId="34" fillId="102" borderId="10" applyNumberFormat="0" applyAlignment="0" applyProtection="0"/>
    <xf numFmtId="167" fontId="33" fillId="56" borderId="10" applyNumberFormat="0" applyAlignment="0" applyProtection="0"/>
    <xf numFmtId="167" fontId="11" fillId="6" borderId="4" applyNumberFormat="0" applyAlignment="0" applyProtection="0"/>
    <xf numFmtId="167" fontId="33" fillId="56" borderId="10" applyNumberFormat="0" applyAlignment="0" applyProtection="0"/>
    <xf numFmtId="167" fontId="11" fillId="6" borderId="4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2" fillId="101" borderId="11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18" fillId="0" borderId="0"/>
    <xf numFmtId="167" fontId="20" fillId="0" borderId="0"/>
    <xf numFmtId="167" fontId="18" fillId="0" borderId="0"/>
    <xf numFmtId="167" fontId="20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20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13" fillId="7" borderId="7" applyNumberFormat="0" applyAlignment="0" applyProtection="0"/>
    <xf numFmtId="167" fontId="35" fillId="35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6" fillId="104" borderId="12" applyNumberFormat="0" applyAlignment="0" applyProtection="0"/>
    <xf numFmtId="167" fontId="36" fillId="104" borderId="12" applyNumberFormat="0" applyAlignment="0" applyProtection="0"/>
    <xf numFmtId="167" fontId="36" fillId="104" borderId="12" applyNumberFormat="0" applyAlignment="0" applyProtection="0"/>
    <xf numFmtId="167" fontId="35" fillId="103" borderId="12" applyNumberFormat="0" applyAlignment="0" applyProtection="0"/>
    <xf numFmtId="167" fontId="13" fillId="7" borderId="7" applyNumberFormat="0" applyAlignment="0" applyProtection="0"/>
    <xf numFmtId="167" fontId="35" fillId="103" borderId="12" applyNumberFormat="0" applyAlignment="0" applyProtection="0"/>
    <xf numFmtId="167" fontId="13" fillId="7" borderId="7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9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8" fillId="0" borderId="13" applyNumberFormat="0" applyFill="0" applyAlignment="0" applyProtection="0"/>
    <xf numFmtId="167" fontId="37" fillId="0" borderId="13" applyNumberFormat="0" applyFill="0" applyAlignment="0" applyProtection="0"/>
    <xf numFmtId="167" fontId="38" fillId="0" borderId="13" applyNumberFormat="0" applyFill="0" applyAlignment="0" applyProtection="0"/>
    <xf numFmtId="167" fontId="38" fillId="0" borderId="13" applyNumberFormat="0" applyFill="0" applyAlignment="0" applyProtection="0"/>
    <xf numFmtId="167" fontId="37" fillId="0" borderId="13" applyNumberFormat="0" applyFill="0" applyAlignment="0" applyProtection="0"/>
    <xf numFmtId="167" fontId="12" fillId="0" borderId="6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12" fillId="0" borderId="6" applyNumberFormat="0" applyFill="0" applyAlignment="0" applyProtection="0"/>
    <xf numFmtId="167" fontId="28" fillId="0" borderId="14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28" fillId="0" borderId="14" applyNumberFormat="0" applyFill="0" applyAlignment="0" applyProtection="0"/>
    <xf numFmtId="167" fontId="12" fillId="0" borderId="6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5" fillId="86" borderId="12" applyNumberFormat="0" applyAlignment="0" applyProtection="0"/>
    <xf numFmtId="167" fontId="35" fillId="86" borderId="12" applyNumberFormat="0" applyAlignment="0" applyProtection="0"/>
    <xf numFmtId="167" fontId="35" fillId="93" borderId="12" applyNumberFormat="0" applyAlignment="0" applyProtection="0"/>
    <xf numFmtId="167" fontId="35" fillId="93" borderId="12" applyNumberFormat="0" applyAlignment="0" applyProtection="0"/>
    <xf numFmtId="167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7" fontId="39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0" fillId="0" borderId="0"/>
    <xf numFmtId="167" fontId="18" fillId="0" borderId="0"/>
    <xf numFmtId="167" fontId="18" fillId="0" borderId="0"/>
    <xf numFmtId="167" fontId="18" fillId="0" borderId="0"/>
    <xf numFmtId="167" fontId="39" fillId="0" borderId="0"/>
    <xf numFmtId="167" fontId="18" fillId="0" borderId="0"/>
    <xf numFmtId="167" fontId="39" fillId="0" borderId="0"/>
    <xf numFmtId="167" fontId="39" fillId="0" borderId="0"/>
    <xf numFmtId="167" fontId="41" fillId="105" borderId="0" applyNumberFormat="0" applyBorder="0" applyAlignment="0" applyProtection="0"/>
    <xf numFmtId="167" fontId="41" fillId="105" borderId="0" applyNumberFormat="0" applyBorder="0" applyAlignment="0" applyProtection="0"/>
    <xf numFmtId="167" fontId="41" fillId="105" borderId="0" applyNumberFormat="0" applyBorder="0" applyAlignment="0" applyProtection="0"/>
    <xf numFmtId="167" fontId="41" fillId="105" borderId="0" applyNumberFormat="0" applyBorder="0" applyAlignment="0" applyProtection="0"/>
    <xf numFmtId="167" fontId="41" fillId="106" borderId="0" applyNumberFormat="0" applyBorder="0" applyAlignment="0" applyProtection="0"/>
    <xf numFmtId="167" fontId="41" fillId="106" borderId="0" applyNumberFormat="0" applyBorder="0" applyAlignment="0" applyProtection="0"/>
    <xf numFmtId="167" fontId="41" fillId="106" borderId="0" applyNumberFormat="0" applyBorder="0" applyAlignment="0" applyProtection="0"/>
    <xf numFmtId="167" fontId="41" fillId="106" borderId="0" applyNumberFormat="0" applyBorder="0" applyAlignment="0" applyProtection="0"/>
    <xf numFmtId="167" fontId="41" fillId="107" borderId="0" applyNumberFormat="0" applyBorder="0" applyAlignment="0" applyProtection="0"/>
    <xf numFmtId="167" fontId="41" fillId="107" borderId="0" applyNumberFormat="0" applyBorder="0" applyAlignment="0" applyProtection="0"/>
    <xf numFmtId="167" fontId="41" fillId="107" borderId="0" applyNumberFormat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5" fillId="109" borderId="0" applyNumberFormat="0" applyBorder="0" applyAlignment="0" applyProtection="0"/>
    <xf numFmtId="167" fontId="25" fillId="109" borderId="0" applyNumberFormat="0" applyBorder="0" applyAlignment="0" applyProtection="0"/>
    <xf numFmtId="167" fontId="25" fillId="109" borderId="0" applyNumberFormat="0" applyBorder="0" applyAlignment="0" applyProtection="0"/>
    <xf numFmtId="167" fontId="24" fillId="108" borderId="0" applyNumberFormat="0" applyBorder="0" applyAlignment="0" applyProtection="0"/>
    <xf numFmtId="167" fontId="17" fillId="9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74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1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5" fillId="112" borderId="0" applyNumberFormat="0" applyBorder="0" applyAlignment="0" applyProtection="0"/>
    <xf numFmtId="167" fontId="25" fillId="112" borderId="0" applyNumberFormat="0" applyBorder="0" applyAlignment="0" applyProtection="0"/>
    <xf numFmtId="167" fontId="25" fillId="112" borderId="0" applyNumberFormat="0" applyBorder="0" applyAlignment="0" applyProtection="0"/>
    <xf numFmtId="167" fontId="24" fillId="110" borderId="0" applyNumberFormat="0" applyBorder="0" applyAlignment="0" applyProtection="0"/>
    <xf numFmtId="167" fontId="17" fillId="13" borderId="0" applyNumberFormat="0" applyBorder="0" applyAlignment="0" applyProtection="0"/>
    <xf numFmtId="167" fontId="24" fillId="110" borderId="0" applyNumberFormat="0" applyBorder="0" applyAlignment="0" applyProtection="0"/>
    <xf numFmtId="167" fontId="17" fillId="13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81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5" fillId="113" borderId="0" applyNumberFormat="0" applyBorder="0" applyAlignment="0" applyProtection="0"/>
    <xf numFmtId="167" fontId="25" fillId="113" borderId="0" applyNumberFormat="0" applyBorder="0" applyAlignment="0" applyProtection="0"/>
    <xf numFmtId="167" fontId="25" fillId="113" borderId="0" applyNumberFormat="0" applyBorder="0" applyAlignment="0" applyProtection="0"/>
    <xf numFmtId="167" fontId="24" fillId="57" borderId="0" applyNumberFormat="0" applyBorder="0" applyAlignment="0" applyProtection="0"/>
    <xf numFmtId="167" fontId="17" fillId="1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91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114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4" fillId="68" borderId="0" applyNumberFormat="0" applyBorder="0" applyAlignment="0" applyProtection="0"/>
    <xf numFmtId="167" fontId="17" fillId="21" borderId="0" applyNumberFormat="0" applyBorder="0" applyAlignment="0" applyProtection="0"/>
    <xf numFmtId="167" fontId="24" fillId="68" borderId="0" applyNumberFormat="0" applyBorder="0" applyAlignment="0" applyProtection="0"/>
    <xf numFmtId="167" fontId="17" fillId="21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93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65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4" fillId="70" borderId="0" applyNumberFormat="0" applyBorder="0" applyAlignment="0" applyProtection="0"/>
    <xf numFmtId="167" fontId="17" fillId="25" borderId="0" applyNumberFormat="0" applyBorder="0" applyAlignment="0" applyProtection="0"/>
    <xf numFmtId="167" fontId="24" fillId="70" borderId="0" applyNumberFormat="0" applyBorder="0" applyAlignment="0" applyProtection="0"/>
    <xf numFmtId="167" fontId="17" fillId="25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8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5" fillId="116" borderId="0" applyNumberFormat="0" applyBorder="0" applyAlignment="0" applyProtection="0"/>
    <xf numFmtId="167" fontId="25" fillId="116" borderId="0" applyNumberFormat="0" applyBorder="0" applyAlignment="0" applyProtection="0"/>
    <xf numFmtId="167" fontId="25" fillId="116" borderId="0" applyNumberFormat="0" applyBorder="0" applyAlignment="0" applyProtection="0"/>
    <xf numFmtId="167" fontId="24" fillId="115" borderId="0" applyNumberFormat="0" applyBorder="0" applyAlignment="0" applyProtection="0"/>
    <xf numFmtId="167" fontId="17" fillId="29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99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9" fillId="5" borderId="4" applyNumberFormat="0" applyAlignment="0" applyProtection="0"/>
    <xf numFmtId="167" fontId="44" fillId="48" borderId="11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5" fillId="54" borderId="10" applyNumberFormat="0" applyAlignment="0" applyProtection="0"/>
    <xf numFmtId="167" fontId="45" fillId="54" borderId="10" applyNumberFormat="0" applyAlignment="0" applyProtection="0"/>
    <xf numFmtId="167" fontId="45" fillId="54" borderId="10" applyNumberFormat="0" applyAlignment="0" applyProtection="0"/>
    <xf numFmtId="167" fontId="44" fillId="48" borderId="10" applyNumberFormat="0" applyAlignment="0" applyProtection="0"/>
    <xf numFmtId="167" fontId="9" fillId="5" borderId="4" applyNumberFormat="0" applyAlignment="0" applyProtection="0"/>
    <xf numFmtId="167" fontId="44" fillId="48" borderId="10" applyNumberFormat="0" applyAlignment="0" applyProtection="0"/>
    <xf numFmtId="167" fontId="9" fillId="5" borderId="4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6" fillId="97" borderId="11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7" fillId="0" borderId="0">
      <alignment vertical="top"/>
    </xf>
    <xf numFmtId="167" fontId="20" fillId="0" borderId="0"/>
    <xf numFmtId="167" fontId="20" fillId="0" borderId="0"/>
    <xf numFmtId="167" fontId="19" fillId="0" borderId="0">
      <alignment vertical="top"/>
    </xf>
    <xf numFmtId="167" fontId="20" fillId="0" borderId="0"/>
    <xf numFmtId="167" fontId="20" fillId="0" borderId="0"/>
    <xf numFmtId="167" fontId="18" fillId="0" borderId="0"/>
    <xf numFmtId="167" fontId="19" fillId="0" borderId="0">
      <alignment vertical="top"/>
    </xf>
    <xf numFmtId="167" fontId="20" fillId="0" borderId="0"/>
    <xf numFmtId="167" fontId="18" fillId="0" borderId="0"/>
    <xf numFmtId="167" fontId="20" fillId="0" borderId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/>
    <xf numFmtId="167" fontId="18" fillId="0" borderId="0"/>
    <xf numFmtId="167" fontId="20" fillId="0" borderId="0"/>
    <xf numFmtId="167" fontId="18" fillId="0" borderId="0"/>
    <xf numFmtId="167" fontId="47" fillId="0" borderId="0">
      <alignment vertical="top"/>
    </xf>
    <xf numFmtId="167" fontId="20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7" fontId="28" fillId="117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8" fillId="117" borderId="0" applyNumberFormat="0" applyBorder="0" applyAlignment="0" applyProtection="0"/>
    <xf numFmtId="167" fontId="28" fillId="117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38" fontId="49" fillId="118" borderId="0" applyNumberFormat="0" applyBorder="0" applyAlignment="0" applyProtection="0"/>
    <xf numFmtId="167" fontId="53" fillId="0" borderId="15" applyNumberFormat="0" applyFill="0" applyAlignment="0" applyProtection="0"/>
    <xf numFmtId="167" fontId="53" fillId="0" borderId="15" applyNumberFormat="0" applyFill="0" applyAlignment="0" applyProtection="0"/>
    <xf numFmtId="167" fontId="53" fillId="0" borderId="15" applyNumberFormat="0" applyFill="0" applyAlignment="0" applyProtection="0"/>
    <xf numFmtId="167" fontId="54" fillId="0" borderId="16" applyNumberFormat="0" applyFill="0" applyAlignment="0" applyProtection="0"/>
    <xf numFmtId="167" fontId="54" fillId="0" borderId="16" applyNumberFormat="0" applyFill="0" applyAlignment="0" applyProtection="0"/>
    <xf numFmtId="167" fontId="54" fillId="0" borderId="17" applyNumberFormat="0" applyFill="0" applyAlignment="0" applyProtection="0"/>
    <xf numFmtId="167" fontId="54" fillId="0" borderId="17" applyNumberFormat="0" applyFill="0" applyAlignment="0" applyProtection="0"/>
    <xf numFmtId="167" fontId="54" fillId="0" borderId="16" applyNumberFormat="0" applyFill="0" applyAlignment="0" applyProtection="0"/>
    <xf numFmtId="167" fontId="43" fillId="0" borderId="18" applyNumberFormat="0" applyFill="0" applyAlignment="0" applyProtection="0"/>
    <xf numFmtId="167" fontId="43" fillId="0" borderId="18" applyNumberFormat="0" applyFill="0" applyAlignment="0" applyProtection="0"/>
    <xf numFmtId="167" fontId="43" fillId="0" borderId="19" applyNumberFormat="0" applyFill="0" applyAlignment="0" applyProtection="0"/>
    <xf numFmtId="167" fontId="43" fillId="0" borderId="19" applyNumberFormat="0" applyFill="0" applyAlignment="0" applyProtection="0"/>
    <xf numFmtId="167" fontId="43" fillId="0" borderId="18" applyNumberFormat="0" applyFill="0" applyAlignment="0" applyProtection="0"/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6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6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9" fillId="11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60" fillId="50" borderId="0" applyNumberFormat="0" applyBorder="0" applyAlignment="0" applyProtection="0"/>
    <xf numFmtId="167" fontId="60" fillId="50" borderId="0" applyNumberFormat="0" applyBorder="0" applyAlignment="0" applyProtection="0"/>
    <xf numFmtId="167" fontId="60" fillId="50" borderId="0" applyNumberFormat="0" applyBorder="0" applyAlignment="0" applyProtection="0"/>
    <xf numFmtId="167" fontId="58" fillId="39" borderId="0" applyNumberFormat="0" applyBorder="0" applyAlignment="0" applyProtection="0"/>
    <xf numFmtId="167" fontId="7" fillId="3" borderId="0" applyNumberFormat="0" applyBorder="0" applyAlignment="0" applyProtection="0"/>
    <xf numFmtId="167" fontId="58" fillId="39" borderId="0" applyNumberFormat="0" applyBorder="0" applyAlignment="0" applyProtection="0"/>
    <xf numFmtId="167" fontId="7" fillId="3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27" fillId="96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6" fillId="97" borderId="10" applyNumberFormat="0" applyAlignment="0" applyProtection="0"/>
    <xf numFmtId="10" fontId="49" fillId="120" borderId="20" applyNumberFormat="0" applyBorder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0" applyNumberFormat="0" applyAlignment="0" applyProtection="0"/>
    <xf numFmtId="167" fontId="46" fillId="97" borderId="10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0" applyNumberFormat="0" applyAlignment="0" applyProtection="0"/>
    <xf numFmtId="167" fontId="46" fillId="97" borderId="10" applyNumberFormat="0" applyAlignment="0" applyProtection="0"/>
    <xf numFmtId="167" fontId="46" fillId="97" borderId="10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61" fillId="0" borderId="21" applyNumberFormat="0" applyFill="0" applyAlignment="0" applyProtection="0"/>
    <xf numFmtId="167" fontId="61" fillId="0" borderId="21" applyNumberFormat="0" applyFill="0" applyAlignment="0" applyProtection="0"/>
    <xf numFmtId="167" fontId="28" fillId="0" borderId="14" applyNumberFormat="0" applyFill="0" applyAlignment="0" applyProtection="0"/>
    <xf numFmtId="167" fontId="28" fillId="0" borderId="14" applyNumberFormat="0" applyFill="0" applyAlignment="0" applyProtection="0"/>
    <xf numFmtId="167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7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167" fontId="64" fillId="121" borderId="0" applyNumberFormat="0" applyBorder="0" applyAlignment="0" applyProtection="0"/>
    <xf numFmtId="167" fontId="64" fillId="97" borderId="0" applyNumberFormat="0" applyBorder="0" applyAlignment="0" applyProtection="0"/>
    <xf numFmtId="167" fontId="64" fillId="121" borderId="0" applyNumberFormat="0" applyBorder="0" applyAlignment="0" applyProtection="0"/>
    <xf numFmtId="167" fontId="28" fillId="97" borderId="0" applyNumberFormat="0" applyBorder="0" applyAlignment="0" applyProtection="0"/>
    <xf numFmtId="167" fontId="64" fillId="121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8" fillId="4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8" fillId="4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121" borderId="0" applyNumberFormat="0" applyBorder="0" applyAlignment="0" applyProtection="0"/>
    <xf numFmtId="167" fontId="64" fillId="97" borderId="0" applyNumberFormat="0" applyBorder="0" applyAlignment="0" applyProtection="0"/>
    <xf numFmtId="167" fontId="64" fillId="121" borderId="0" applyNumberFormat="0" applyBorder="0" applyAlignment="0" applyProtection="0"/>
    <xf numFmtId="167" fontId="28" fillId="97" borderId="0" applyNumberFormat="0" applyBorder="0" applyAlignment="0" applyProtection="0"/>
    <xf numFmtId="37" fontId="65" fillId="0" borderId="0"/>
    <xf numFmtId="199" fontId="66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8" fillId="0" borderId="0"/>
    <xf numFmtId="167" fontId="1" fillId="0" borderId="0"/>
    <xf numFmtId="167" fontId="21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2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21" fillId="0" borderId="0"/>
    <xf numFmtId="167" fontId="18" fillId="0" borderId="0"/>
    <xf numFmtId="167" fontId="49" fillId="122" borderId="0"/>
    <xf numFmtId="167" fontId="18" fillId="0" borderId="0"/>
    <xf numFmtId="167" fontId="1" fillId="0" borderId="0"/>
    <xf numFmtId="167" fontId="21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21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8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49" fillId="122" borderId="0"/>
    <xf numFmtId="167" fontId="18" fillId="0" borderId="0">
      <alignment vertical="top"/>
    </xf>
    <xf numFmtId="167" fontId="18" fillId="0" borderId="0">
      <alignment vertical="top"/>
    </xf>
    <xf numFmtId="167" fontId="1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49" fillId="122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1" fillId="0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9" fillId="122" borderId="0"/>
    <xf numFmtId="167" fontId="1" fillId="0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8" fillId="0" borderId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49" fillId="40" borderId="23" applyNumberFormat="0" applyFont="0" applyAlignment="0" applyProtection="0"/>
    <xf numFmtId="167" fontId="49" fillId="40" borderId="23" applyNumberFormat="0" applyFont="0" applyAlignment="0" applyProtection="0"/>
    <xf numFmtId="167" fontId="49" fillId="40" borderId="23" applyNumberFormat="0" applyFont="0" applyAlignment="0" applyProtection="0"/>
    <xf numFmtId="167" fontId="18" fillId="40" borderId="22" applyNumberFormat="0" applyFont="0" applyAlignment="0" applyProtection="0"/>
    <xf numFmtId="167" fontId="18" fillId="40" borderId="22" applyNumberFormat="0" applyFont="0" applyAlignment="0" applyProtection="0"/>
    <xf numFmtId="167" fontId="18" fillId="40" borderId="22" applyNumberFormat="0" applyFont="0" applyAlignment="0" applyProtection="0"/>
    <xf numFmtId="167" fontId="18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49" fillId="40" borderId="23" applyNumberFormat="0" applyFont="0" applyAlignment="0" applyProtection="0"/>
    <xf numFmtId="167" fontId="1" fillId="8" borderId="8" applyNumberFormat="0" applyFont="0" applyAlignment="0" applyProtection="0"/>
    <xf numFmtId="167" fontId="21" fillId="8" borderId="8" applyNumberFormat="0" applyFont="0" applyAlignment="0" applyProtection="0"/>
    <xf numFmtId="167" fontId="18" fillId="40" borderId="23" applyNumberFormat="0" applyFont="0" applyAlignment="0" applyProtection="0"/>
    <xf numFmtId="167" fontId="1" fillId="8" borderId="8" applyNumberFormat="0" applyFont="0" applyAlignment="0" applyProtection="0"/>
    <xf numFmtId="167" fontId="21" fillId="8" borderId="8" applyNumberFormat="0" applyFont="0" applyAlignment="0" applyProtection="0"/>
    <xf numFmtId="167" fontId="49" fillId="40" borderId="23" applyNumberFormat="0" applyFont="0" applyAlignment="0" applyProtection="0"/>
    <xf numFmtId="167" fontId="21" fillId="8" borderId="8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8" borderId="8" applyNumberFormat="0" applyFont="0" applyAlignment="0" applyProtection="0"/>
    <xf numFmtId="167" fontId="18" fillId="40" borderId="23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18" fillId="96" borderId="22" applyNumberFormat="0" applyFont="0" applyAlignment="0" applyProtection="0"/>
    <xf numFmtId="167" fontId="49" fillId="96" borderId="11" applyNumberFormat="0" applyFont="0" applyAlignment="0" applyProtection="0"/>
    <xf numFmtId="167" fontId="49" fillId="96" borderId="11" applyNumberFormat="0" applyFont="0" applyAlignment="0" applyProtection="0"/>
    <xf numFmtId="167" fontId="18" fillId="96" borderId="22" applyNumberFormat="0" applyFont="0" applyAlignment="0" applyProtection="0"/>
    <xf numFmtId="167" fontId="49" fillId="96" borderId="11" applyNumberFormat="0" applyFont="0" applyAlignment="0" applyProtection="0"/>
    <xf numFmtId="167" fontId="18" fillId="96" borderId="22" applyNumberFormat="0" applyFont="0" applyAlignment="0" applyProtection="0"/>
    <xf numFmtId="167" fontId="18" fillId="96" borderId="22" applyNumberFormat="0" applyFont="0" applyAlignment="0" applyProtection="0"/>
    <xf numFmtId="167" fontId="49" fillId="96" borderId="11" applyNumberFormat="0" applyFont="0" applyAlignment="0" applyProtection="0"/>
    <xf numFmtId="167" fontId="49" fillId="96" borderId="11" applyNumberFormat="0" applyFont="0" applyAlignment="0" applyProtection="0"/>
    <xf numFmtId="167" fontId="49" fillId="96" borderId="11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49" fillId="96" borderId="11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49" fillId="96" borderId="11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49" fillId="96" borderId="11" applyNumberFormat="0" applyFont="0" applyAlignment="0" applyProtection="0"/>
    <xf numFmtId="167" fontId="67" fillId="100" borderId="24" applyNumberFormat="0" applyAlignment="0" applyProtection="0"/>
    <xf numFmtId="167" fontId="67" fillId="100" borderId="24" applyNumberFormat="0" applyAlignment="0" applyProtection="0"/>
    <xf numFmtId="167" fontId="67" fillId="101" borderId="24" applyNumberFormat="0" applyAlignment="0" applyProtection="0"/>
    <xf numFmtId="167" fontId="67" fillId="101" borderId="24" applyNumberFormat="0" applyAlignment="0" applyProtection="0"/>
    <xf numFmtId="167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10" fillId="6" borderId="5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44" borderId="24" applyNumberFormat="0" applyAlignment="0" applyProtection="0"/>
    <xf numFmtId="167" fontId="67" fillId="56" borderId="24" applyNumberFormat="0" applyAlignment="0" applyProtection="0"/>
    <xf numFmtId="167" fontId="10" fillId="6" borderId="5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7" fontId="69" fillId="121" borderId="25" applyNumberFormat="0" applyProtection="0">
      <alignment horizontal="left" vertical="top" indent="1"/>
    </xf>
    <xf numFmtId="167" fontId="72" fillId="121" borderId="25" applyNumberFormat="0" applyProtection="0">
      <alignment horizontal="left" vertical="top" indent="1"/>
    </xf>
    <xf numFmtId="167" fontId="69" fillId="121" borderId="25" applyNumberFormat="0" applyProtection="0">
      <alignment horizontal="left" vertical="top" indent="1"/>
    </xf>
    <xf numFmtId="167" fontId="69" fillId="121" borderId="25" applyNumberFormat="0" applyProtection="0">
      <alignment horizontal="left" vertical="top" indent="1"/>
    </xf>
    <xf numFmtId="167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2" fontId="49" fillId="34" borderId="11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74" fillId="55" borderId="30" applyBorder="0"/>
    <xf numFmtId="167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7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7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7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7" fontId="19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167" fontId="49" fillId="122" borderId="0"/>
    <xf numFmtId="167" fontId="19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167" fontId="49" fillId="122" borderId="0"/>
    <xf numFmtId="167" fontId="19" fillId="40" borderId="25" applyNumberFormat="0" applyProtection="0">
      <alignment horizontal="left" vertical="top" indent="1"/>
    </xf>
    <xf numFmtId="167" fontId="19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7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7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7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7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7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7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7" fontId="19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167" fontId="49" fillId="122" borderId="0"/>
    <xf numFmtId="167" fontId="19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167" fontId="49" fillId="122" borderId="0"/>
    <xf numFmtId="167" fontId="19" fillId="35" borderId="25" applyNumberFormat="0" applyProtection="0">
      <alignment horizontal="left" vertical="top" indent="1"/>
    </xf>
    <xf numFmtId="167" fontId="19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7" fontId="49" fillId="122" borderId="0"/>
    <xf numFmtId="167" fontId="49" fillId="122" borderId="0"/>
    <xf numFmtId="4" fontId="78" fillId="129" borderId="26" applyNumberFormat="0" applyProtection="0">
      <alignment horizontal="left" vertical="center" indent="1"/>
    </xf>
    <xf numFmtId="167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22" borderId="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7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7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7" fontId="81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49" fillId="122" borderId="0"/>
    <xf numFmtId="167" fontId="81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49" fillId="122" borderId="0"/>
    <xf numFmtId="167" fontId="81" fillId="0" borderId="0" applyNumberFormat="0" applyFill="0" applyBorder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3" fillId="0" borderId="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53" fillId="0" borderId="31" applyNumberFormat="0" applyFill="0" applyAlignment="0" applyProtection="0"/>
    <xf numFmtId="167" fontId="86" fillId="0" borderId="31" applyNumberFormat="0" applyFill="0" applyAlignment="0" applyProtection="0"/>
    <xf numFmtId="167" fontId="3" fillId="0" borderId="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4" fillId="0" borderId="2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54" fillId="0" borderId="16" applyNumberFormat="0" applyFill="0" applyAlignment="0" applyProtection="0"/>
    <xf numFmtId="167" fontId="87" fillId="0" borderId="16" applyNumberFormat="0" applyFill="0" applyAlignment="0" applyProtection="0"/>
    <xf numFmtId="167" fontId="4" fillId="0" borderId="2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5" fillId="0" borderId="3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3" fillId="0" borderId="19" applyNumberFormat="0" applyFill="0" applyAlignment="0" applyProtection="0"/>
    <xf numFmtId="167" fontId="42" fillId="0" borderId="32" applyNumberFormat="0" applyFill="0" applyAlignment="0" applyProtection="0"/>
    <xf numFmtId="167" fontId="5" fillId="0" borderId="3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41" fillId="0" borderId="33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3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16" fillId="0" borderId="9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3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49" fillId="122" borderId="0"/>
    <xf numFmtId="167" fontId="83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49" fillId="122" borderId="0"/>
    <xf numFmtId="167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7" fontId="31" fillId="100" borderId="55" applyNumberFormat="0" applyAlignment="0" applyProtection="0"/>
    <xf numFmtId="167" fontId="31" fillId="100" borderId="55" applyNumberFormat="0" applyAlignment="0" applyProtection="0"/>
    <xf numFmtId="167" fontId="32" fillId="101" borderId="56" applyNumberFormat="0" applyAlignment="0" applyProtection="0"/>
    <xf numFmtId="167" fontId="32" fillId="101" borderId="56" applyNumberFormat="0" applyAlignment="0" applyProtection="0"/>
    <xf numFmtId="167" fontId="31" fillId="100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2" fillId="44" borderId="56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4" fillId="102" borderId="55" applyNumberFormat="0" applyAlignment="0" applyProtection="0"/>
    <xf numFmtId="167" fontId="34" fillId="102" borderId="55" applyNumberFormat="0" applyAlignment="0" applyProtection="0"/>
    <xf numFmtId="167" fontId="34" fillId="102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2" fillId="101" borderId="56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6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5" fillId="54" borderId="55" applyNumberFormat="0" applyAlignment="0" applyProtection="0"/>
    <xf numFmtId="167" fontId="45" fillId="54" borderId="55" applyNumberFormat="0" applyAlignment="0" applyProtection="0"/>
    <xf numFmtId="167" fontId="45" fillId="54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6" fillId="97" borderId="56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6" fillId="97" borderId="55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5" applyNumberFormat="0" applyAlignment="0" applyProtection="0"/>
    <xf numFmtId="167" fontId="46" fillId="97" borderId="55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5" applyNumberFormat="0" applyAlignment="0" applyProtection="0"/>
    <xf numFmtId="167" fontId="46" fillId="97" borderId="55" applyNumberFormat="0" applyAlignment="0" applyProtection="0"/>
    <xf numFmtId="167" fontId="46" fillId="97" borderId="55" applyNumberFormat="0" applyAlignment="0" applyProtection="0"/>
    <xf numFmtId="167" fontId="46" fillId="97" borderId="56" applyNumberForma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49" fillId="40" borderId="58" applyNumberFormat="0" applyFont="0" applyAlignment="0" applyProtection="0"/>
    <xf numFmtId="167" fontId="49" fillId="40" borderId="58" applyNumberFormat="0" applyFont="0" applyAlignment="0" applyProtection="0"/>
    <xf numFmtId="167" fontId="49" fillId="40" borderId="58" applyNumberFormat="0" applyFont="0" applyAlignment="0" applyProtection="0"/>
    <xf numFmtId="167" fontId="18" fillId="40" borderId="57" applyNumberFormat="0" applyFont="0" applyAlignment="0" applyProtection="0"/>
    <xf numFmtId="167" fontId="18" fillId="40" borderId="57" applyNumberFormat="0" applyFont="0" applyAlignment="0" applyProtection="0"/>
    <xf numFmtId="167" fontId="18" fillId="40" borderId="57" applyNumberFormat="0" applyFont="0" applyAlignment="0" applyProtection="0"/>
    <xf numFmtId="167" fontId="18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49" fillId="40" borderId="58" applyNumberFormat="0" applyFont="0" applyAlignment="0" applyProtection="0"/>
    <xf numFmtId="167" fontId="18" fillId="40" borderId="58" applyNumberFormat="0" applyFont="0" applyAlignment="0" applyProtection="0"/>
    <xf numFmtId="167" fontId="49" fillId="40" borderId="58" applyNumberFormat="0" applyFont="0" applyAlignment="0" applyProtection="0"/>
    <xf numFmtId="167" fontId="21" fillId="40" borderId="57" applyNumberFormat="0" applyFont="0" applyAlignment="0" applyProtection="0"/>
    <xf numFmtId="167" fontId="18" fillId="40" borderId="58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18" fillId="96" borderId="57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18" fillId="96" borderId="57" applyNumberFormat="0" applyFont="0" applyAlignment="0" applyProtection="0"/>
    <xf numFmtId="167" fontId="49" fillId="96" borderId="56" applyNumberFormat="0" applyFont="0" applyAlignment="0" applyProtection="0"/>
    <xf numFmtId="167" fontId="18" fillId="96" borderId="57" applyNumberFormat="0" applyFont="0" applyAlignment="0" applyProtection="0"/>
    <xf numFmtId="167" fontId="18" fillId="96" borderId="57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67" fillId="100" borderId="59" applyNumberFormat="0" applyAlignment="0" applyProtection="0"/>
    <xf numFmtId="167" fontId="67" fillId="100" borderId="59" applyNumberFormat="0" applyAlignment="0" applyProtection="0"/>
    <xf numFmtId="167" fontId="67" fillId="101" borderId="59" applyNumberFormat="0" applyAlignment="0" applyProtection="0"/>
    <xf numFmtId="167" fontId="67" fillId="101" borderId="59" applyNumberFormat="0" applyAlignment="0" applyProtection="0"/>
    <xf numFmtId="167" fontId="67" fillId="100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44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4" fontId="69" fillId="121" borderId="60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69" fillId="121" borderId="60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70" fillId="121" borderId="60" applyNumberFormat="0" applyProtection="0">
      <alignment vertical="center"/>
    </xf>
    <xf numFmtId="4" fontId="71" fillId="123" borderId="56" applyNumberFormat="0" applyProtection="0">
      <alignment vertical="center"/>
    </xf>
    <xf numFmtId="4" fontId="70" fillId="121" borderId="60" applyNumberFormat="0" applyProtection="0">
      <alignment vertical="center"/>
    </xf>
    <xf numFmtId="4" fontId="49" fillId="121" borderId="56" applyNumberFormat="0" applyProtection="0">
      <alignment vertical="center"/>
    </xf>
    <xf numFmtId="4" fontId="69" fillId="121" borderId="60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69" fillId="121" borderId="60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167" fontId="69" fillId="121" borderId="60" applyNumberFormat="0" applyProtection="0">
      <alignment horizontal="left" vertical="top" indent="1"/>
    </xf>
    <xf numFmtId="167" fontId="72" fillId="121" borderId="60" applyNumberFormat="0" applyProtection="0">
      <alignment horizontal="left" vertical="top" indent="1"/>
    </xf>
    <xf numFmtId="167" fontId="69" fillId="121" borderId="60" applyNumberFormat="0" applyProtection="0">
      <alignment horizontal="left" vertical="top" indent="1"/>
    </xf>
    <xf numFmtId="167" fontId="69" fillId="121" borderId="60" applyNumberFormat="0" applyProtection="0">
      <alignment horizontal="left" vertical="top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124" borderId="56" applyNumberFormat="0" applyProtection="0">
      <alignment vertical="center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19" fillId="39" borderId="60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19" fillId="39" borderId="60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19" fillId="38" borderId="60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19" fillId="38" borderId="60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19" fillId="110" borderId="60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19" fillId="110" borderId="60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19" fillId="60" borderId="60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19" fillId="60" borderId="60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19" fillId="72" borderId="60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19" fillId="72" borderId="60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19" fillId="115" borderId="60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19" fillId="115" borderId="60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19" fillId="57" borderId="60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19" fillId="57" borderId="60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19" fillId="41" borderId="60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19" fillId="41" borderId="60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19" fillId="58" borderId="60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19" fillId="58" borderId="60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18" fillId="55" borderId="61" applyNumberFormat="0" applyProtection="0">
      <alignment horizontal="left" vertical="center" indent="1"/>
    </xf>
    <xf numFmtId="4" fontId="49" fillId="34" borderId="61" applyNumberFormat="0" applyProtection="0">
      <alignment vertical="center"/>
    </xf>
    <xf numFmtId="4" fontId="49" fillId="34" borderId="62" applyNumberFormat="0" applyProtection="0">
      <alignment horizontal="left" vertical="center"/>
    </xf>
    <xf numFmtId="4" fontId="18" fillId="55" borderId="61" applyNumberFormat="0" applyProtection="0">
      <alignment horizontal="left" vertical="center" indent="1"/>
    </xf>
    <xf numFmtId="4" fontId="18" fillId="55" borderId="61" applyNumberFormat="0" applyProtection="0">
      <alignment horizontal="left" vertical="center" indent="1"/>
    </xf>
    <xf numFmtId="4" fontId="19" fillId="35" borderId="60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19" fillId="35" borderId="60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74" fillId="55" borderId="63" applyBorder="0"/>
    <xf numFmtId="167" fontId="74" fillId="55" borderId="63" applyBorder="0"/>
    <xf numFmtId="4" fontId="19" fillId="40" borderId="60" applyNumberFormat="0" applyProtection="0">
      <alignment vertical="center"/>
    </xf>
    <xf numFmtId="4" fontId="75" fillId="40" borderId="60" applyNumberFormat="0" applyProtection="0">
      <alignment vertical="center"/>
    </xf>
    <xf numFmtId="4" fontId="19" fillId="40" borderId="60" applyNumberFormat="0" applyProtection="0">
      <alignment vertical="center"/>
    </xf>
    <xf numFmtId="4" fontId="76" fillId="40" borderId="60" applyNumberFormat="0" applyProtection="0">
      <alignment vertical="center"/>
    </xf>
    <xf numFmtId="4" fontId="76" fillId="40" borderId="60" applyNumberFormat="0" applyProtection="0">
      <alignment vertical="center"/>
    </xf>
    <xf numFmtId="4" fontId="76" fillId="40" borderId="60" applyNumberFormat="0" applyProtection="0">
      <alignment vertical="center"/>
    </xf>
    <xf numFmtId="4" fontId="19" fillId="40" borderId="60" applyNumberFormat="0" applyProtection="0">
      <alignment horizontal="left" vertical="center" indent="1"/>
    </xf>
    <xf numFmtId="4" fontId="75" fillId="56" borderId="60" applyNumberFormat="0" applyProtection="0">
      <alignment horizontal="left" vertical="center" indent="1"/>
    </xf>
    <xf numFmtId="4" fontId="75" fillId="56" borderId="60" applyNumberFormat="0" applyProtection="0">
      <alignment horizontal="left" vertical="center" indent="1"/>
    </xf>
    <xf numFmtId="4" fontId="19" fillId="40" borderId="60" applyNumberFormat="0" applyProtection="0">
      <alignment horizontal="left" vertical="center" indent="1"/>
    </xf>
    <xf numFmtId="4" fontId="75" fillId="56" borderId="60" applyNumberFormat="0" applyProtection="0">
      <alignment horizontal="left" vertical="center" indent="1"/>
    </xf>
    <xf numFmtId="4" fontId="19" fillId="40" borderId="60" applyNumberFormat="0" applyProtection="0">
      <alignment horizontal="left" vertical="center" indent="1"/>
    </xf>
    <xf numFmtId="167" fontId="19" fillId="40" borderId="60" applyNumberFormat="0" applyProtection="0">
      <alignment horizontal="left" vertical="top" indent="1"/>
    </xf>
    <xf numFmtId="167" fontId="75" fillId="40" borderId="60" applyNumberFormat="0" applyProtection="0">
      <alignment horizontal="left" vertical="top" indent="1"/>
    </xf>
    <xf numFmtId="167" fontId="75" fillId="40" borderId="60" applyNumberFormat="0" applyProtection="0">
      <alignment horizontal="left" vertical="top" indent="1"/>
    </xf>
    <xf numFmtId="167" fontId="19" fillId="40" borderId="60" applyNumberFormat="0" applyProtection="0">
      <alignment horizontal="left" vertical="top" indent="1"/>
    </xf>
    <xf numFmtId="167" fontId="75" fillId="40" borderId="60" applyNumberFormat="0" applyProtection="0">
      <alignment horizontal="left" vertical="top" indent="1"/>
    </xf>
    <xf numFmtId="167" fontId="19" fillId="40" borderId="60" applyNumberFormat="0" applyProtection="0">
      <alignment horizontal="left" vertical="top" indent="1"/>
    </xf>
    <xf numFmtId="167" fontId="19" fillId="40" borderId="60" applyNumberFormat="0" applyProtection="0">
      <alignment horizontal="left" vertical="top" indent="1"/>
    </xf>
    <xf numFmtId="4" fontId="19" fillId="36" borderId="60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128" borderId="56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19" fillId="36" borderId="60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19" fillId="36" borderId="60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76" fillId="36" borderId="60" applyNumberFormat="0" applyProtection="0">
      <alignment horizontal="right" vertical="center"/>
    </xf>
    <xf numFmtId="4" fontId="71" fillId="34" borderId="56" applyNumberFormat="0" applyProtection="0">
      <alignment horizontal="right" vertical="center"/>
    </xf>
    <xf numFmtId="4" fontId="71" fillId="34" borderId="56" applyNumberFormat="0" applyProtection="0">
      <alignment horizontal="right" vertical="center"/>
    </xf>
    <xf numFmtId="4" fontId="76" fillId="36" borderId="60" applyNumberFormat="0" applyProtection="0">
      <alignment horizontal="right" vertical="center"/>
    </xf>
    <xf numFmtId="4" fontId="49" fillId="43" borderId="56" applyNumberFormat="0" applyProtection="0">
      <alignment horizontal="right" vertical="center"/>
    </xf>
    <xf numFmtId="4" fontId="71" fillId="34" borderId="56" applyNumberFormat="0" applyProtection="0">
      <alignment horizontal="right" vertical="center"/>
    </xf>
    <xf numFmtId="4" fontId="76" fillId="36" borderId="60" applyNumberFormat="0" applyProtection="0">
      <alignment horizontal="right" vertical="center"/>
    </xf>
    <xf numFmtId="4" fontId="19" fillId="35" borderId="60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19" fillId="35" borderId="60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19" fillId="35" borderId="60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167" fontId="19" fillId="35" borderId="60" applyNumberFormat="0" applyProtection="0">
      <alignment horizontal="left" vertical="top" indent="1"/>
    </xf>
    <xf numFmtId="167" fontId="75" fillId="35" borderId="60" applyNumberFormat="0" applyProtection="0">
      <alignment horizontal="left" vertical="top" indent="1"/>
    </xf>
    <xf numFmtId="167" fontId="75" fillId="35" borderId="60" applyNumberFormat="0" applyProtection="0">
      <alignment horizontal="left" vertical="top" indent="1"/>
    </xf>
    <xf numFmtId="167" fontId="19" fillId="35" borderId="60" applyNumberFormat="0" applyProtection="0">
      <alignment horizontal="left" vertical="top" indent="1"/>
    </xf>
    <xf numFmtId="167" fontId="75" fillId="35" borderId="60" applyNumberFormat="0" applyProtection="0">
      <alignment horizontal="left" vertical="top" indent="1"/>
    </xf>
    <xf numFmtId="167" fontId="19" fillId="35" borderId="60" applyNumberFormat="0" applyProtection="0">
      <alignment horizontal="left" vertical="top" indent="1"/>
    </xf>
    <xf numFmtId="167" fontId="19" fillId="35" borderId="60" applyNumberFormat="0" applyProtection="0">
      <alignment horizontal="left" vertical="top" indent="1"/>
    </xf>
    <xf numFmtId="4" fontId="78" fillId="129" borderId="61" applyNumberFormat="0" applyProtection="0">
      <alignment horizontal="left" vertical="center" indent="1"/>
    </xf>
    <xf numFmtId="4" fontId="78" fillId="129" borderId="61" applyNumberFormat="0" applyProtection="0">
      <alignment horizontal="left" vertical="center" indent="1"/>
    </xf>
    <xf numFmtId="4" fontId="79" fillId="36" borderId="60" applyNumberFormat="0" applyProtection="0">
      <alignment horizontal="right" vertical="center"/>
    </xf>
    <xf numFmtId="4" fontId="80" fillId="43" borderId="56" applyNumberFormat="0" applyProtection="0">
      <alignment horizontal="right" vertical="center"/>
    </xf>
    <xf numFmtId="4" fontId="80" fillId="43" borderId="56" applyNumberFormat="0" applyProtection="0">
      <alignment horizontal="right" vertical="center"/>
    </xf>
    <xf numFmtId="4" fontId="79" fillId="36" borderId="60" applyNumberFormat="0" applyProtection="0">
      <alignment horizontal="right" vertical="center"/>
    </xf>
    <xf numFmtId="4" fontId="80" fillId="43" borderId="56" applyNumberFormat="0" applyProtection="0">
      <alignment horizontal="right" vertical="center"/>
    </xf>
    <xf numFmtId="4" fontId="79" fillId="36" borderId="60" applyNumberFormat="0" applyProtection="0">
      <alignment horizontal="right" vertical="center"/>
    </xf>
    <xf numFmtId="167" fontId="41" fillId="0" borderId="64" applyNumberFormat="0" applyFill="0" applyAlignment="0" applyProtection="0"/>
    <xf numFmtId="167" fontId="41" fillId="0" borderId="65" applyNumberFormat="0" applyFill="0" applyAlignment="0" applyProtection="0"/>
    <xf numFmtId="167" fontId="41" fillId="0" borderId="64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4" applyNumberFormat="0" applyFill="0" applyAlignment="0" applyProtection="0"/>
    <xf numFmtId="167" fontId="41" fillId="0" borderId="65" applyNumberFormat="0" applyFill="0" applyAlignment="0" applyProtection="0"/>
  </cellStyleXfs>
  <cellXfs count="178">
    <xf numFmtId="167" fontId="0" fillId="0" borderId="0" xfId="0"/>
    <xf numFmtId="167" fontId="88" fillId="0" borderId="0" xfId="0" applyFont="1" applyBorder="1"/>
    <xf numFmtId="167" fontId="88" fillId="0" borderId="38" xfId="0" applyFont="1" applyBorder="1"/>
    <xf numFmtId="167" fontId="88" fillId="33" borderId="0" xfId="3" quotePrefix="1" applyFont="1" applyFill="1" applyBorder="1" applyAlignment="1">
      <alignment vertical="center"/>
    </xf>
    <xf numFmtId="167" fontId="88" fillId="33" borderId="0" xfId="3" applyFont="1" applyFill="1" applyBorder="1" applyAlignment="1">
      <alignment vertical="center"/>
    </xf>
    <xf numFmtId="168" fontId="88" fillId="33" borderId="0" xfId="4" applyNumberFormat="1" applyFont="1" applyFill="1" applyBorder="1"/>
    <xf numFmtId="167" fontId="88" fillId="0" borderId="39" xfId="0" applyFont="1" applyBorder="1"/>
    <xf numFmtId="167" fontId="88" fillId="33" borderId="0" xfId="3" quotePrefix="1" applyFont="1" applyFill="1" applyBorder="1" applyAlignment="1">
      <alignment horizontal="right" vertical="center"/>
    </xf>
    <xf numFmtId="169" fontId="88" fillId="0" borderId="38" xfId="5" applyNumberFormat="1" applyFont="1" applyFill="1" applyBorder="1" applyAlignment="1">
      <alignment horizontal="left"/>
    </xf>
    <xf numFmtId="168" fontId="88" fillId="0" borderId="39" xfId="0" applyNumberFormat="1" applyFont="1" applyFill="1" applyBorder="1"/>
    <xf numFmtId="170" fontId="88" fillId="34" borderId="0" xfId="1" applyNumberFormat="1" applyFont="1" applyFill="1" applyBorder="1" applyAlignment="1">
      <alignment horizontal="center"/>
    </xf>
    <xf numFmtId="167" fontId="88" fillId="0" borderId="38" xfId="0" applyFont="1" applyFill="1" applyBorder="1"/>
    <xf numFmtId="168" fontId="88" fillId="0" borderId="39" xfId="4" applyNumberFormat="1" applyFont="1" applyFill="1" applyBorder="1"/>
    <xf numFmtId="167" fontId="88" fillId="34" borderId="0" xfId="3" applyFont="1" applyFill="1" applyBorder="1" applyAlignment="1">
      <alignment horizontal="center"/>
    </xf>
    <xf numFmtId="168" fontId="88" fillId="0" borderId="39" xfId="4" applyNumberFormat="1" applyFont="1" applyFill="1" applyBorder="1" applyAlignment="1">
      <alignment horizontal="right"/>
    </xf>
    <xf numFmtId="169" fontId="88" fillId="0" borderId="40" xfId="5" applyNumberFormat="1" applyFont="1" applyFill="1" applyBorder="1" applyAlignment="1">
      <alignment horizontal="left"/>
    </xf>
    <xf numFmtId="168" fontId="88" fillId="0" borderId="41" xfId="4" applyNumberFormat="1" applyFont="1" applyFill="1" applyBorder="1"/>
    <xf numFmtId="169" fontId="88" fillId="33" borderId="0" xfId="5" applyNumberFormat="1" applyFont="1" applyFill="1" applyBorder="1" applyAlignment="1">
      <alignment horizontal="left"/>
    </xf>
    <xf numFmtId="168" fontId="88" fillId="0" borderId="0" xfId="4" applyNumberFormat="1" applyFont="1" applyFill="1" applyBorder="1"/>
    <xf numFmtId="168" fontId="88" fillId="34" borderId="0" xfId="3" applyNumberFormat="1" applyFont="1" applyFill="1" applyBorder="1" applyAlignment="1">
      <alignment horizontal="center"/>
    </xf>
    <xf numFmtId="10" fontId="88" fillId="34" borderId="0" xfId="4" applyNumberFormat="1" applyFont="1" applyFill="1" applyBorder="1"/>
    <xf numFmtId="167" fontId="88" fillId="0" borderId="40" xfId="0" applyFont="1" applyFill="1" applyBorder="1"/>
    <xf numFmtId="168" fontId="88" fillId="0" borderId="41" xfId="4" applyNumberFormat="1" applyFont="1" applyFill="1" applyBorder="1" applyAlignment="1">
      <alignment horizontal="right"/>
    </xf>
    <xf numFmtId="168" fontId="88" fillId="0" borderId="0" xfId="0" applyNumberFormat="1" applyFont="1" applyBorder="1"/>
    <xf numFmtId="167" fontId="88" fillId="33" borderId="0" xfId="3" applyFont="1" applyFill="1" applyBorder="1" applyAlignment="1">
      <alignment horizontal="left"/>
    </xf>
    <xf numFmtId="167" fontId="88" fillId="0" borderId="46" xfId="0" applyFont="1" applyFill="1" applyBorder="1"/>
    <xf numFmtId="168" fontId="88" fillId="0" borderId="47" xfId="0" applyNumberFormat="1" applyFont="1" applyFill="1" applyBorder="1"/>
    <xf numFmtId="167" fontId="88" fillId="0" borderId="46" xfId="0" applyFont="1" applyFill="1" applyBorder="1" applyAlignment="1">
      <alignment horizontal="left"/>
    </xf>
    <xf numFmtId="168" fontId="88" fillId="0" borderId="47" xfId="4" applyNumberFormat="1" applyFont="1" applyFill="1" applyBorder="1" applyAlignment="1">
      <alignment horizontal="right"/>
    </xf>
    <xf numFmtId="167" fontId="88" fillId="0" borderId="48" xfId="0" applyFont="1" applyFill="1" applyBorder="1" applyAlignment="1">
      <alignment horizontal="left"/>
    </xf>
    <xf numFmtId="168" fontId="88" fillId="0" borderId="49" xfId="4" applyNumberFormat="1" applyFont="1" applyFill="1" applyBorder="1" applyAlignment="1">
      <alignment horizontal="right"/>
    </xf>
    <xf numFmtId="168" fontId="88" fillId="33" borderId="0" xfId="4" applyNumberFormat="1" applyFont="1" applyFill="1" applyBorder="1" applyAlignment="1">
      <alignment horizontal="right"/>
    </xf>
    <xf numFmtId="169" fontId="88" fillId="33" borderId="38" xfId="5" applyNumberFormat="1" applyFont="1" applyFill="1" applyBorder="1" applyAlignment="1">
      <alignment horizontal="left"/>
    </xf>
    <xf numFmtId="3" fontId="88" fillId="0" borderId="0" xfId="0" applyNumberFormat="1" applyFont="1" applyFill="1" applyBorder="1" applyAlignment="1">
      <alignment horizontal="right"/>
    </xf>
    <xf numFmtId="10" fontId="88" fillId="0" borderId="39" xfId="0" applyNumberFormat="1" applyFont="1" applyFill="1" applyBorder="1" applyAlignment="1">
      <alignment horizontal="right"/>
    </xf>
    <xf numFmtId="167" fontId="88" fillId="33" borderId="0" xfId="0" quotePrefix="1" applyFont="1" applyFill="1" applyBorder="1" applyAlignment="1">
      <alignment horizontal="left"/>
    </xf>
    <xf numFmtId="167" fontId="88" fillId="0" borderId="38" xfId="0" applyFont="1" applyFill="1" applyBorder="1" applyAlignment="1">
      <alignment horizontal="left"/>
    </xf>
    <xf numFmtId="167" fontId="88" fillId="0" borderId="0" xfId="0" applyFont="1" applyBorder="1" applyAlignment="1">
      <alignment horizontal="left"/>
    </xf>
    <xf numFmtId="10" fontId="88" fillId="34" borderId="0" xfId="4" quotePrefix="1" applyNumberFormat="1" applyFont="1" applyFill="1" applyBorder="1"/>
    <xf numFmtId="10" fontId="88" fillId="0" borderId="39" xfId="4" applyNumberFormat="1" applyFont="1" applyFill="1" applyBorder="1" applyAlignment="1">
      <alignment horizontal="right"/>
    </xf>
    <xf numFmtId="167" fontId="88" fillId="0" borderId="0" xfId="0" quotePrefix="1" applyFont="1" applyBorder="1" applyAlignment="1">
      <alignment horizontal="left"/>
    </xf>
    <xf numFmtId="168" fontId="88" fillId="0" borderId="0" xfId="4" applyNumberFormat="1" applyFont="1" applyFill="1" applyBorder="1" applyAlignment="1">
      <alignment horizontal="right"/>
    </xf>
    <xf numFmtId="10" fontId="88" fillId="0" borderId="0" xfId="2" applyNumberFormat="1" applyFont="1" applyBorder="1"/>
    <xf numFmtId="167" fontId="88" fillId="0" borderId="0" xfId="0" applyFont="1" applyFill="1" applyBorder="1"/>
    <xf numFmtId="167" fontId="88" fillId="34" borderId="0" xfId="3" applyFont="1" applyFill="1" applyBorder="1"/>
    <xf numFmtId="170" fontId="88" fillId="0" borderId="39" xfId="1" applyNumberFormat="1" applyFont="1" applyFill="1" applyBorder="1"/>
    <xf numFmtId="170" fontId="88" fillId="34" borderId="0" xfId="1" applyNumberFormat="1" applyFont="1" applyFill="1" applyBorder="1"/>
    <xf numFmtId="170" fontId="88" fillId="0" borderId="0" xfId="1" applyNumberFormat="1" applyFont="1" applyBorder="1"/>
    <xf numFmtId="49" fontId="88" fillId="0" borderId="0" xfId="0" applyNumberFormat="1" applyFont="1" applyFill="1" applyBorder="1" applyAlignment="1">
      <alignment horizontal="left"/>
    </xf>
    <xf numFmtId="167" fontId="88" fillId="0" borderId="0" xfId="3" applyFont="1" applyFill="1" applyBorder="1" applyAlignment="1">
      <alignment horizontal="left"/>
    </xf>
    <xf numFmtId="170" fontId="88" fillId="0" borderId="0" xfId="1" applyNumberFormat="1" applyFont="1" applyFill="1" applyBorder="1" applyAlignment="1">
      <alignment horizontal="left"/>
    </xf>
    <xf numFmtId="167" fontId="88" fillId="34" borderId="0" xfId="3" applyFont="1" applyFill="1" applyBorder="1" applyAlignment="1">
      <alignment wrapText="1"/>
    </xf>
    <xf numFmtId="167" fontId="88" fillId="33" borderId="0" xfId="0" applyFont="1" applyFill="1" applyBorder="1" applyAlignment="1">
      <alignment horizontal="left"/>
    </xf>
    <xf numFmtId="167" fontId="88" fillId="0" borderId="40" xfId="0" applyFont="1" applyBorder="1"/>
    <xf numFmtId="167" fontId="88" fillId="0" borderId="41" xfId="0" applyFont="1" applyBorder="1"/>
    <xf numFmtId="167" fontId="89" fillId="34" borderId="0" xfId="3" applyFont="1" applyFill="1" applyBorder="1" applyAlignment="1">
      <alignment wrapText="1"/>
    </xf>
    <xf numFmtId="167" fontId="88" fillId="0" borderId="0" xfId="9732" applyFont="1" applyFill="1" applyBorder="1"/>
    <xf numFmtId="167" fontId="88" fillId="0" borderId="52" xfId="9732" applyFont="1" applyFill="1" applyBorder="1"/>
    <xf numFmtId="200" fontId="88" fillId="0" borderId="52" xfId="6377" applyNumberFormat="1" applyFont="1" applyFill="1" applyBorder="1"/>
    <xf numFmtId="3" fontId="88" fillId="0" borderId="52" xfId="9732" applyNumberFormat="1" applyFont="1" applyFill="1" applyBorder="1"/>
    <xf numFmtId="3" fontId="88" fillId="0" borderId="52" xfId="6377" applyNumberFormat="1" applyFont="1" applyFill="1" applyBorder="1"/>
    <xf numFmtId="167" fontId="88" fillId="131" borderId="52" xfId="9732" applyFont="1" applyFill="1" applyBorder="1"/>
    <xf numFmtId="200" fontId="88" fillId="131" borderId="52" xfId="6377" applyNumberFormat="1" applyFont="1" applyFill="1" applyBorder="1"/>
    <xf numFmtId="3" fontId="88" fillId="131" borderId="52" xfId="9732" applyNumberFormat="1" applyFont="1" applyFill="1" applyBorder="1"/>
    <xf numFmtId="185" fontId="88" fillId="0" borderId="52" xfId="6377" applyNumberFormat="1" applyFont="1" applyFill="1" applyBorder="1"/>
    <xf numFmtId="10" fontId="88" fillId="0" borderId="52" xfId="6" applyNumberFormat="1" applyFont="1" applyFill="1" applyBorder="1"/>
    <xf numFmtId="2" fontId="88" fillId="0" borderId="52" xfId="6" applyNumberFormat="1" applyFont="1" applyFill="1" applyBorder="1"/>
    <xf numFmtId="2" fontId="88" fillId="0" borderId="52" xfId="9732" applyNumberFormat="1" applyFont="1" applyFill="1" applyBorder="1"/>
    <xf numFmtId="168" fontId="88" fillId="0" borderId="52" xfId="6" applyNumberFormat="1" applyFont="1" applyFill="1" applyBorder="1"/>
    <xf numFmtId="185" fontId="92" fillId="0" borderId="0" xfId="6377" applyNumberFormat="1" applyFont="1" applyFill="1" applyBorder="1" applyAlignment="1">
      <alignment wrapText="1"/>
    </xf>
    <xf numFmtId="200" fontId="88" fillId="0" borderId="0" xfId="9732" applyNumberFormat="1" applyFont="1" applyFill="1" applyBorder="1"/>
    <xf numFmtId="167" fontId="91" fillId="0" borderId="0" xfId="9732" applyFont="1" applyFill="1" applyBorder="1"/>
    <xf numFmtId="171" fontId="93" fillId="0" borderId="0" xfId="1" applyNumberFormat="1" applyFont="1" applyFill="1" applyBorder="1"/>
    <xf numFmtId="10" fontId="88" fillId="0" borderId="0" xfId="2" applyNumberFormat="1" applyFont="1" applyFill="1" applyBorder="1"/>
    <xf numFmtId="170" fontId="90" fillId="33" borderId="0" xfId="8412" applyNumberFormat="1" applyFont="1" applyFill="1"/>
    <xf numFmtId="17" fontId="91" fillId="0" borderId="0" xfId="9732" applyNumberFormat="1" applyFont="1" applyFill="1" applyBorder="1"/>
    <xf numFmtId="166" fontId="93" fillId="0" borderId="0" xfId="1" applyFont="1" applyFill="1" applyBorder="1"/>
    <xf numFmtId="170" fontId="90" fillId="33" borderId="0" xfId="8443" applyNumberFormat="1" applyFont="1" applyFill="1"/>
    <xf numFmtId="167" fontId="88" fillId="0" borderId="0" xfId="9732" applyNumberFormat="1" applyFont="1" applyFill="1" applyBorder="1"/>
    <xf numFmtId="170" fontId="93" fillId="0" borderId="0" xfId="1" applyNumberFormat="1" applyFont="1" applyFill="1" applyBorder="1"/>
    <xf numFmtId="166" fontId="91" fillId="0" borderId="0" xfId="1" applyFont="1" applyFill="1" applyBorder="1"/>
    <xf numFmtId="170" fontId="88" fillId="0" borderId="0" xfId="1" applyNumberFormat="1" applyFont="1" applyFill="1" applyBorder="1"/>
    <xf numFmtId="185" fontId="88" fillId="0" borderId="0" xfId="9732" applyNumberFormat="1" applyFont="1" applyFill="1" applyBorder="1"/>
    <xf numFmtId="166" fontId="88" fillId="0" borderId="0" xfId="1" applyNumberFormat="1" applyFont="1" applyFill="1" applyBorder="1"/>
    <xf numFmtId="170" fontId="90" fillId="0" borderId="0" xfId="9339" applyNumberFormat="1" applyFont="1"/>
    <xf numFmtId="166" fontId="88" fillId="0" borderId="0" xfId="1" applyFont="1" applyFill="1" applyBorder="1"/>
    <xf numFmtId="170" fontId="90" fillId="0" borderId="0" xfId="9398" applyNumberFormat="1" applyFont="1"/>
    <xf numFmtId="185" fontId="88" fillId="0" borderId="0" xfId="6377" applyFont="1" applyFill="1" applyBorder="1"/>
    <xf numFmtId="167" fontId="90" fillId="0" borderId="0" xfId="0" applyFont="1"/>
    <xf numFmtId="41" fontId="90" fillId="0" borderId="0" xfId="11388" applyFont="1"/>
    <xf numFmtId="2" fontId="90" fillId="0" borderId="0" xfId="0" applyNumberFormat="1" applyFont="1"/>
    <xf numFmtId="167" fontId="89" fillId="0" borderId="40" xfId="0" applyFont="1" applyFill="1" applyBorder="1" applyAlignment="1">
      <alignment horizontal="left"/>
    </xf>
    <xf numFmtId="166" fontId="89" fillId="0" borderId="41" xfId="1" applyFont="1" applyFill="1" applyBorder="1" applyAlignment="1">
      <alignment horizontal="right"/>
    </xf>
    <xf numFmtId="169" fontId="89" fillId="33" borderId="40" xfId="5" applyNumberFormat="1" applyFont="1" applyFill="1" applyBorder="1" applyAlignment="1">
      <alignment horizontal="left"/>
    </xf>
    <xf numFmtId="10" fontId="89" fillId="0" borderId="41" xfId="0" applyNumberFormat="1" applyFont="1" applyFill="1" applyBorder="1" applyAlignment="1">
      <alignment horizontal="right"/>
    </xf>
    <xf numFmtId="170" fontId="89" fillId="0" borderId="39" xfId="1" applyNumberFormat="1" applyFont="1" applyFill="1" applyBorder="1" applyAlignment="1">
      <alignment horizontal="left"/>
    </xf>
    <xf numFmtId="170" fontId="89" fillId="0" borderId="41" xfId="1" applyNumberFormat="1" applyFont="1" applyFill="1" applyBorder="1" applyAlignment="1">
      <alignment horizontal="left"/>
    </xf>
    <xf numFmtId="167" fontId="88" fillId="0" borderId="52" xfId="9732" applyFont="1" applyFill="1" applyBorder="1" applyAlignment="1">
      <alignment wrapText="1"/>
    </xf>
    <xf numFmtId="3" fontId="88" fillId="0" borderId="52" xfId="9210" applyNumberFormat="1" applyFont="1" applyFill="1" applyBorder="1"/>
    <xf numFmtId="185" fontId="88" fillId="0" borderId="52" xfId="9732" applyNumberFormat="1" applyFont="1" applyFill="1" applyBorder="1"/>
    <xf numFmtId="167" fontId="89" fillId="0" borderId="38" xfId="0" applyFont="1" applyFill="1" applyBorder="1" applyAlignment="1">
      <alignment horizontal="left"/>
    </xf>
    <xf numFmtId="172" fontId="89" fillId="0" borderId="42" xfId="11388" applyNumberFormat="1" applyFont="1" applyFill="1" applyBorder="1"/>
    <xf numFmtId="173" fontId="89" fillId="34" borderId="0" xfId="0" applyNumberFormat="1" applyFont="1" applyFill="1" applyBorder="1" applyAlignment="1">
      <alignment horizontal="left"/>
    </xf>
    <xf numFmtId="49" fontId="89" fillId="0" borderId="40" xfId="0" applyNumberFormat="1" applyFont="1" applyFill="1" applyBorder="1" applyAlignment="1">
      <alignment horizontal="left"/>
    </xf>
    <xf numFmtId="167" fontId="89" fillId="0" borderId="42" xfId="3" applyFont="1" applyFill="1" applyBorder="1" applyAlignment="1">
      <alignment horizontal="left"/>
    </xf>
    <xf numFmtId="167" fontId="97" fillId="132" borderId="35" xfId="0" applyFont="1" applyFill="1" applyBorder="1" applyAlignment="1"/>
    <xf numFmtId="167" fontId="97" fillId="132" borderId="36" xfId="0" applyFont="1" applyFill="1" applyBorder="1" applyAlignment="1">
      <alignment horizontal="center"/>
    </xf>
    <xf numFmtId="167" fontId="100" fillId="132" borderId="35" xfId="0" applyFont="1" applyFill="1" applyBorder="1" applyAlignment="1"/>
    <xf numFmtId="167" fontId="100" fillId="132" borderId="36" xfId="0" applyFont="1" applyFill="1" applyBorder="1" applyAlignment="1">
      <alignment horizontal="center"/>
    </xf>
    <xf numFmtId="167" fontId="100" fillId="132" borderId="50" xfId="0" applyFont="1" applyFill="1" applyBorder="1" applyAlignment="1"/>
    <xf numFmtId="167" fontId="100" fillId="132" borderId="51" xfId="0" applyFont="1" applyFill="1" applyBorder="1" applyAlignment="1">
      <alignment horizontal="center"/>
    </xf>
    <xf numFmtId="167" fontId="98" fillId="132" borderId="35" xfId="0" applyFont="1" applyFill="1" applyBorder="1" applyAlignment="1">
      <alignment horizontal="left" vertical="center"/>
    </xf>
    <xf numFmtId="167" fontId="98" fillId="132" borderId="37" xfId="0" applyFont="1" applyFill="1" applyBorder="1" applyAlignment="1">
      <alignment horizontal="center" vertical="center" wrapText="1"/>
    </xf>
    <xf numFmtId="167" fontId="98" fillId="132" borderId="36" xfId="0" applyFont="1" applyFill="1" applyBorder="1" applyAlignment="1">
      <alignment horizontal="center" vertical="center" wrapText="1"/>
    </xf>
    <xf numFmtId="167" fontId="100" fillId="132" borderId="35" xfId="0" applyFont="1" applyFill="1" applyBorder="1" applyAlignment="1">
      <alignment horizontal="left"/>
    </xf>
    <xf numFmtId="167" fontId="100" fillId="132" borderId="37" xfId="0" applyFont="1" applyFill="1" applyBorder="1" applyAlignment="1">
      <alignment horizontal="left"/>
    </xf>
    <xf numFmtId="167" fontId="100" fillId="132" borderId="36" xfId="0" applyFont="1" applyFill="1" applyBorder="1" applyAlignment="1">
      <alignment horizontal="left"/>
    </xf>
    <xf numFmtId="167" fontId="91" fillId="133" borderId="52" xfId="9732" applyFont="1" applyFill="1" applyBorder="1"/>
    <xf numFmtId="17" fontId="91" fillId="133" borderId="52" xfId="9751" applyNumberFormat="1" applyFont="1" applyFill="1" applyBorder="1" applyAlignment="1">
      <alignment horizontal="center" vertical="center" wrapText="1"/>
    </xf>
    <xf numFmtId="167" fontId="97" fillId="132" borderId="50" xfId="0" applyFont="1" applyFill="1" applyBorder="1" applyAlignment="1"/>
    <xf numFmtId="167" fontId="97" fillId="132" borderId="51" xfId="0" applyFont="1" applyFill="1" applyBorder="1" applyAlignment="1">
      <alignment horizontal="center"/>
    </xf>
    <xf numFmtId="167" fontId="97" fillId="132" borderId="35" xfId="0" applyFont="1" applyFill="1" applyBorder="1" applyAlignment="1">
      <alignment horizontal="left" vertical="center"/>
    </xf>
    <xf numFmtId="167" fontId="97" fillId="132" borderId="37" xfId="0" applyFont="1" applyFill="1" applyBorder="1" applyAlignment="1">
      <alignment horizontal="center" vertical="center" wrapText="1"/>
    </xf>
    <xf numFmtId="167" fontId="97" fillId="132" borderId="36" xfId="0" applyFont="1" applyFill="1" applyBorder="1" applyAlignment="1">
      <alignment horizontal="center" vertical="center" wrapText="1"/>
    </xf>
    <xf numFmtId="167" fontId="97" fillId="132" borderId="35" xfId="0" applyFont="1" applyFill="1" applyBorder="1" applyAlignment="1">
      <alignment horizontal="left"/>
    </xf>
    <xf numFmtId="167" fontId="97" fillId="132" borderId="37" xfId="0" applyFont="1" applyFill="1" applyBorder="1" applyAlignment="1">
      <alignment horizontal="left"/>
    </xf>
    <xf numFmtId="167" fontId="97" fillId="132" borderId="36" xfId="0" applyFont="1" applyFill="1" applyBorder="1" applyAlignment="1">
      <alignment horizontal="left"/>
    </xf>
    <xf numFmtId="4" fontId="90" fillId="0" borderId="0" xfId="0" applyNumberFormat="1" applyFont="1"/>
    <xf numFmtId="46" fontId="91" fillId="133" borderId="52" xfId="9751" applyNumberFormat="1" applyFont="1" applyFill="1" applyBorder="1" applyAlignment="1">
      <alignment horizontal="center" vertical="center" wrapText="1"/>
    </xf>
    <xf numFmtId="167" fontId="88" fillId="133" borderId="52" xfId="9732" applyFont="1" applyFill="1" applyBorder="1"/>
    <xf numFmtId="49" fontId="91" fillId="133" borderId="52" xfId="6377" applyNumberFormat="1" applyFont="1" applyFill="1" applyBorder="1" applyAlignment="1">
      <alignment horizontal="center"/>
    </xf>
    <xf numFmtId="167" fontId="91" fillId="133" borderId="52" xfId="9732" applyFont="1" applyFill="1" applyBorder="1" applyAlignment="1">
      <alignment horizontal="center"/>
    </xf>
    <xf numFmtId="49" fontId="91" fillId="133" borderId="52" xfId="9732" applyNumberFormat="1" applyFont="1" applyFill="1" applyBorder="1" applyAlignment="1">
      <alignment horizontal="center"/>
    </xf>
    <xf numFmtId="17" fontId="91" fillId="133" borderId="52" xfId="9732" applyNumberFormat="1" applyFont="1" applyFill="1" applyBorder="1" applyAlignment="1">
      <alignment horizontal="center"/>
    </xf>
    <xf numFmtId="167" fontId="102" fillId="0" borderId="0" xfId="0" applyFont="1"/>
    <xf numFmtId="167" fontId="91" fillId="133" borderId="52" xfId="0" applyFont="1" applyFill="1" applyBorder="1"/>
    <xf numFmtId="1" fontId="91" fillId="133" borderId="52" xfId="6377" applyNumberFormat="1" applyFont="1" applyFill="1" applyBorder="1" applyAlignment="1">
      <alignment horizontal="center"/>
    </xf>
    <xf numFmtId="200" fontId="91" fillId="133" borderId="52" xfId="6377" applyNumberFormat="1" applyFont="1" applyFill="1" applyBorder="1" applyAlignment="1">
      <alignment horizontal="center"/>
    </xf>
    <xf numFmtId="167" fontId="88" fillId="0" borderId="52" xfId="0" applyFont="1" applyBorder="1"/>
    <xf numFmtId="200" fontId="90" fillId="0" borderId="52" xfId="6377" applyNumberFormat="1" applyFont="1" applyBorder="1"/>
    <xf numFmtId="169" fontId="88" fillId="0" borderId="53" xfId="5" applyNumberFormat="1" applyFont="1" applyFill="1" applyBorder="1" applyAlignment="1">
      <alignment horizontal="left"/>
    </xf>
    <xf numFmtId="169" fontId="88" fillId="0" borderId="54" xfId="5" applyNumberFormat="1" applyFont="1" applyFill="1" applyBorder="1" applyAlignment="1">
      <alignment horizontal="left"/>
    </xf>
    <xf numFmtId="168" fontId="88" fillId="0" borderId="54" xfId="4" applyNumberFormat="1" applyFont="1" applyFill="1" applyBorder="1"/>
    <xf numFmtId="169" fontId="88" fillId="0" borderId="44" xfId="5" applyNumberFormat="1" applyFont="1" applyFill="1" applyBorder="1" applyAlignment="1">
      <alignment horizontal="left"/>
    </xf>
    <xf numFmtId="168" fontId="88" fillId="0" borderId="44" xfId="4" applyNumberFormat="1" applyFont="1" applyFill="1" applyBorder="1"/>
    <xf numFmtId="0" fontId="88" fillId="0" borderId="0" xfId="0" applyNumberFormat="1" applyFont="1" applyBorder="1"/>
    <xf numFmtId="168" fontId="101" fillId="134" borderId="52" xfId="6" applyNumberFormat="1" applyFont="1" applyFill="1" applyBorder="1"/>
    <xf numFmtId="2" fontId="101" fillId="134" borderId="52" xfId="9732" applyNumberFormat="1" applyFont="1" applyFill="1" applyBorder="1"/>
    <xf numFmtId="10" fontId="101" fillId="134" borderId="52" xfId="6" applyNumberFormat="1" applyFont="1" applyFill="1" applyBorder="1"/>
    <xf numFmtId="185" fontId="101" fillId="134" borderId="52" xfId="6377" applyNumberFormat="1" applyFont="1" applyFill="1" applyBorder="1"/>
    <xf numFmtId="3" fontId="101" fillId="134" borderId="52" xfId="6377" applyNumberFormat="1" applyFont="1" applyFill="1" applyBorder="1"/>
    <xf numFmtId="170" fontId="101" fillId="134" borderId="52" xfId="1" applyNumberFormat="1" applyFont="1" applyFill="1" applyBorder="1"/>
    <xf numFmtId="167" fontId="88" fillId="0" borderId="0" xfId="9732" applyFont="1" applyFill="1" applyBorder="1"/>
    <xf numFmtId="167" fontId="88" fillId="0" borderId="52" xfId="9732" applyFont="1" applyFill="1" applyBorder="1"/>
    <xf numFmtId="200" fontId="88" fillId="0" borderId="52" xfId="6377" applyNumberFormat="1" applyFont="1" applyFill="1" applyBorder="1"/>
    <xf numFmtId="3" fontId="88" fillId="0" borderId="52" xfId="9732" applyNumberFormat="1" applyFont="1" applyFill="1" applyBorder="1"/>
    <xf numFmtId="3" fontId="88" fillId="0" borderId="52" xfId="6377" applyNumberFormat="1" applyFont="1" applyFill="1" applyBorder="1"/>
    <xf numFmtId="167" fontId="88" fillId="131" borderId="52" xfId="9732" applyFont="1" applyFill="1" applyBorder="1"/>
    <xf numFmtId="200" fontId="88" fillId="131" borderId="52" xfId="6377" applyNumberFormat="1" applyFont="1" applyFill="1" applyBorder="1"/>
    <xf numFmtId="3" fontId="88" fillId="131" borderId="52" xfId="9732" applyNumberFormat="1" applyFont="1" applyFill="1" applyBorder="1"/>
    <xf numFmtId="185" fontId="88" fillId="0" borderId="52" xfId="6377" applyNumberFormat="1" applyFont="1" applyFill="1" applyBorder="1"/>
    <xf numFmtId="10" fontId="88" fillId="0" borderId="52" xfId="6" applyNumberFormat="1" applyFont="1" applyFill="1" applyBorder="1"/>
    <xf numFmtId="2" fontId="88" fillId="0" borderId="52" xfId="9732" applyNumberFormat="1" applyFont="1" applyFill="1" applyBorder="1"/>
    <xf numFmtId="168" fontId="88" fillId="0" borderId="52" xfId="6" applyNumberFormat="1" applyFont="1" applyFill="1" applyBorder="1"/>
    <xf numFmtId="170" fontId="88" fillId="0" borderId="0" xfId="1" applyNumberFormat="1" applyFont="1" applyFill="1" applyBorder="1"/>
    <xf numFmtId="2" fontId="88" fillId="0" borderId="0" xfId="9732" applyNumberFormat="1" applyFont="1" applyFill="1" applyBorder="1"/>
    <xf numFmtId="17" fontId="91" fillId="133" borderId="52" xfId="9751" applyNumberFormat="1" applyFont="1" applyFill="1" applyBorder="1" applyAlignment="1">
      <alignment horizontal="center" vertical="center" wrapText="1"/>
    </xf>
    <xf numFmtId="167" fontId="99" fillId="133" borderId="43" xfId="0" applyFont="1" applyFill="1" applyBorder="1" applyAlignment="1">
      <alignment horizontal="center" vertical="center"/>
    </xf>
    <xf numFmtId="167" fontId="99" fillId="133" borderId="44" xfId="0" applyFont="1" applyFill="1" applyBorder="1" applyAlignment="1">
      <alignment horizontal="center" vertical="center"/>
    </xf>
    <xf numFmtId="167" fontId="99" fillId="133" borderId="45" xfId="0" applyFont="1" applyFill="1" applyBorder="1" applyAlignment="1">
      <alignment horizontal="center" vertical="center"/>
    </xf>
    <xf numFmtId="167" fontId="99" fillId="133" borderId="40" xfId="0" applyFont="1" applyFill="1" applyBorder="1" applyAlignment="1">
      <alignment horizontal="center" vertical="center"/>
    </xf>
    <xf numFmtId="167" fontId="99" fillId="133" borderId="42" xfId="0" applyFont="1" applyFill="1" applyBorder="1" applyAlignment="1">
      <alignment horizontal="center" vertical="center"/>
    </xf>
    <xf numFmtId="167" fontId="99" fillId="133" borderId="41" xfId="0" applyFont="1" applyFill="1" applyBorder="1" applyAlignment="1">
      <alignment horizontal="center" vertical="center"/>
    </xf>
    <xf numFmtId="167" fontId="88" fillId="34" borderId="0" xfId="7" applyFont="1" applyFill="1" applyBorder="1" applyAlignment="1">
      <alignment horizontal="left" vertical="center" wrapText="1"/>
    </xf>
    <xf numFmtId="167" fontId="88" fillId="34" borderId="42" xfId="7" applyFont="1" applyFill="1" applyBorder="1" applyAlignment="1">
      <alignment horizontal="left" vertical="center" wrapText="1"/>
    </xf>
    <xf numFmtId="167" fontId="88" fillId="34" borderId="0" xfId="3" applyFont="1" applyFill="1" applyBorder="1" applyAlignment="1">
      <alignment horizontal="left" wrapText="1"/>
    </xf>
    <xf numFmtId="167" fontId="88" fillId="34" borderId="0" xfId="7" applyFont="1" applyFill="1" applyBorder="1" applyAlignment="1">
      <alignment vertical="center" wrapText="1"/>
    </xf>
    <xf numFmtId="167" fontId="94" fillId="34" borderId="0" xfId="7" applyFont="1" applyFill="1" applyBorder="1" applyAlignment="1">
      <alignment horizontal="left" vertical="center" wrapText="1"/>
    </xf>
  </cellXfs>
  <cellStyles count="12576">
    <cellStyle name="% 3" xfId="8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 10" xfId="145"/>
    <cellStyle name="20% - Énfasis1 10 2" xfId="146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3" xfId="184"/>
    <cellStyle name="20% - Énfasis1 2 3" xfId="185"/>
    <cellStyle name="20% - Énfasis1 2 3 2" xfId="186"/>
    <cellStyle name="20% - Énfasis1 2 4" xfId="187"/>
    <cellStyle name="20% - Énfasis1 2 5" xfId="188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3" xfId="251"/>
    <cellStyle name="20% - Énfasis1 3 4" xfId="252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3" xfId="270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3" xfId="283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3" xfId="296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3" xfId="392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3" xfId="495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3" xfId="58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 10" xfId="591"/>
    <cellStyle name="20% - Énfasis2 10 2" xfId="592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3" xfId="630"/>
    <cellStyle name="20% - Énfasis2 2 3" xfId="631"/>
    <cellStyle name="20% - Énfasis2 2 3 2" xfId="632"/>
    <cellStyle name="20% - Énfasis2 2 4" xfId="633"/>
    <cellStyle name="20% - Énfasis2 2 5" xfId="634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3" xfId="697"/>
    <cellStyle name="20% - Énfasis2 3 4" xfId="698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3" xfId="71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3" xfId="72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3" xfId="74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3" xfId="838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3" xfId="941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3" xfId="1026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 10" xfId="1037"/>
    <cellStyle name="20% - Énfasis3 10 2" xfId="1038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3" xfId="1076"/>
    <cellStyle name="20% - Énfasis3 2 3" xfId="1077"/>
    <cellStyle name="20% - Énfasis3 2 3 2" xfId="1078"/>
    <cellStyle name="20% - Énfasis3 2 4" xfId="1079"/>
    <cellStyle name="20% - Énfasis3 2 5" xfId="1080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3" xfId="1143"/>
    <cellStyle name="20% - Énfasis3 3 4" xfId="1144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3" xfId="1162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3" xfId="1175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3" xfId="1188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3" xfId="1284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3" xfId="1387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3" xfId="1472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 10" xfId="1483"/>
    <cellStyle name="20% - Énfasis4 10 2" xfId="1484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3" xfId="1522"/>
    <cellStyle name="20% - Énfasis4 2 3" xfId="1523"/>
    <cellStyle name="20% - Énfasis4 2 3 2" xfId="1524"/>
    <cellStyle name="20% - Énfasis4 2 4" xfId="1525"/>
    <cellStyle name="20% - Énfasis4 2 5" xfId="1526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3" xfId="1589"/>
    <cellStyle name="20% - Énfasis4 3 4" xfId="1590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3" xfId="1608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3" xfId="1621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3" xfId="1634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3" xfId="17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3" xfId="183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3" xfId="1918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 10" xfId="1929"/>
    <cellStyle name="20% - Énfasis5 10 2" xfId="193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3" xfId="1968"/>
    <cellStyle name="20% - Énfasis5 2 3" xfId="1969"/>
    <cellStyle name="20% - Énfasis5 2 3 2" xfId="1970"/>
    <cellStyle name="20% - Énfasis5 2 4" xfId="1971"/>
    <cellStyle name="20% - Énfasis5 2 5" xfId="1972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3" xfId="2035"/>
    <cellStyle name="20% - Énfasis5 3 4" xfId="2036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3" xfId="2054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3" xfId="2067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3" xfId="2080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3" xfId="2176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3" xfId="2279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3" xfId="2364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 10" xfId="2375"/>
    <cellStyle name="20% - Énfasis6 10 2" xfId="2376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3" xfId="2414"/>
    <cellStyle name="20% - Énfasis6 2 3" xfId="2415"/>
    <cellStyle name="20% - Énfasis6 2 3 2" xfId="2416"/>
    <cellStyle name="20% - Énfasis6 2 4" xfId="2417"/>
    <cellStyle name="20% - Énfasis6 2 5" xfId="2418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3" xfId="248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3" xfId="2499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3" xfId="2512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3" xfId="2525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3" xfId="2621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3" xfId="2724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3" xfId="2809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4" xfId="2851"/>
    <cellStyle name="40% - Accent4 10" xfId="2852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Énfasis1 10" xfId="2874"/>
    <cellStyle name="40% - Énfasis1 10 2" xfId="2875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3" xfId="2913"/>
    <cellStyle name="40% - Énfasis1 2 3" xfId="2914"/>
    <cellStyle name="40% - Énfasis1 2 3 2" xfId="2915"/>
    <cellStyle name="40% - Énfasis1 2 4" xfId="2916"/>
    <cellStyle name="40% - Énfasis1 2 5" xfId="2917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3" xfId="2980"/>
    <cellStyle name="40% - Énfasis1 3 4" xfId="2981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3" xfId="2999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3" xfId="3012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3" xfId="3025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3" xfId="3121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3" xfId="3224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3" xfId="3309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 10" xfId="3320"/>
    <cellStyle name="40% - Énfasis2 10 2" xfId="3321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3" xfId="3359"/>
    <cellStyle name="40% - Énfasis2 2 3" xfId="3360"/>
    <cellStyle name="40% - Énfasis2 2 3 2" xfId="3361"/>
    <cellStyle name="40% - Énfasis2 2 4" xfId="3362"/>
    <cellStyle name="40% - Énfasis2 2 5" xfId="3363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3" xfId="3426"/>
    <cellStyle name="40% - Énfasis2 3 4" xfId="3427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3" xfId="3445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3" xfId="3458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3" xfId="3471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3" xfId="3566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3" xfId="3669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3" xfId="3715"/>
    <cellStyle name="40% - Énfasis3 10" xfId="3716"/>
    <cellStyle name="40% - Énfasis3 10 2" xfId="3717"/>
    <cellStyle name="40% - Énfasis3 11" xfId="3718"/>
    <cellStyle name="40% - Énfasis3 11 2" xfId="371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3" xfId="3744"/>
    <cellStyle name="40% - Énfasis3 2 3" xfId="3745"/>
    <cellStyle name="40% - Énfasis3 2 3 2" xfId="3746"/>
    <cellStyle name="40% - Énfasis3 2 4" xfId="3747"/>
    <cellStyle name="40% - Énfasis3 2 5" xfId="3748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3" xfId="3775"/>
    <cellStyle name="40% - Énfasis3 3 4" xfId="3776"/>
    <cellStyle name="40% - Énfasis3 4" xfId="3777"/>
    <cellStyle name="40% - Énfasis3 4 2" xfId="3778"/>
    <cellStyle name="40% - Énfasis3 4 3" xfId="3779"/>
    <cellStyle name="40% - Énfasis3 5" xfId="3780"/>
    <cellStyle name="40% - Énfasis3 5 2" xfId="3781"/>
    <cellStyle name="40% - Énfasis3 5 3" xfId="3782"/>
    <cellStyle name="40% - Énfasis3 6" xfId="3783"/>
    <cellStyle name="40% - Énfasis3 6 2" xfId="3784"/>
    <cellStyle name="40% - Énfasis3 6 3" xfId="3785"/>
    <cellStyle name="40% - Énfasis3 7" xfId="3786"/>
    <cellStyle name="40% - Énfasis3 7 2" xfId="3787"/>
    <cellStyle name="40% - Énfasis3 7 3" xfId="3788"/>
    <cellStyle name="40% - Énfasis3 8" xfId="3789"/>
    <cellStyle name="40% - Énfasis3 8 2" xfId="3790"/>
    <cellStyle name="40% - Énfasis3 8 3" xfId="3791"/>
    <cellStyle name="40% - Énfasis3 9" xfId="3792"/>
    <cellStyle name="40% - Énfasis3 9 2" xfId="3793"/>
    <cellStyle name="40% - Énfasis3 9 3" xfId="3794"/>
    <cellStyle name="40% - Énfasis4 10" xfId="3795"/>
    <cellStyle name="40% - Énfasis4 10 2" xfId="3796"/>
    <cellStyle name="40% - Énfasis4 11" xfId="3797"/>
    <cellStyle name="40% - Énfasis4 11 2" xfId="3798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3" xfId="3823"/>
    <cellStyle name="40% - Énfasis4 2 3" xfId="3824"/>
    <cellStyle name="40% - Énfasis4 2 3 2" xfId="3825"/>
    <cellStyle name="40% - Énfasis4 2 4" xfId="3826"/>
    <cellStyle name="40% - Énfasis4 2 5" xfId="3827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3" xfId="3854"/>
    <cellStyle name="40% - Énfasis4 3 4" xfId="3855"/>
    <cellStyle name="40% - Énfasis4 4" xfId="3856"/>
    <cellStyle name="40% - Énfasis4 4 2" xfId="3857"/>
    <cellStyle name="40% - Énfasis4 4 3" xfId="3858"/>
    <cellStyle name="40% - Énfasis4 5" xfId="3859"/>
    <cellStyle name="40% - Énfasis4 5 2" xfId="3860"/>
    <cellStyle name="40% - Énfasis4 5 3" xfId="3861"/>
    <cellStyle name="40% - Énfasis4 6" xfId="3862"/>
    <cellStyle name="40% - Énfasis4 6 2" xfId="3863"/>
    <cellStyle name="40% - Énfasis4 6 3" xfId="3864"/>
    <cellStyle name="40% - Énfasis4 7" xfId="3865"/>
    <cellStyle name="40% - Énfasis4 7 2" xfId="3866"/>
    <cellStyle name="40% - Énfasis4 7 3" xfId="3867"/>
    <cellStyle name="40% - Énfasis4 8" xfId="3868"/>
    <cellStyle name="40% - Énfasis4 8 2" xfId="3869"/>
    <cellStyle name="40% - Énfasis4 8 3" xfId="3870"/>
    <cellStyle name="40% - Énfasis4 9" xfId="3871"/>
    <cellStyle name="40% - Énfasis4 9 2" xfId="3872"/>
    <cellStyle name="40% - Énfasis4 9 3" xfId="3873"/>
    <cellStyle name="40% - Énfasis5 10" xfId="3874"/>
    <cellStyle name="40% - Énfasis5 10 2" xfId="3875"/>
    <cellStyle name="40% - Énfasis5 11" xfId="3876"/>
    <cellStyle name="40% - Énfasis5 11 2" xfId="3877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3" xfId="3902"/>
    <cellStyle name="40% - Énfasis5 2 3" xfId="3903"/>
    <cellStyle name="40% - Énfasis5 2 3 2" xfId="3904"/>
    <cellStyle name="40% - Énfasis5 2 4" xfId="3905"/>
    <cellStyle name="40% - Énfasis5 2 5" xfId="3906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3" xfId="3933"/>
    <cellStyle name="40% - Énfasis5 3 4" xfId="3934"/>
    <cellStyle name="40% - Énfasis5 4" xfId="3935"/>
    <cellStyle name="40% - Énfasis5 4 2" xfId="3936"/>
    <cellStyle name="40% - Énfasis5 4 3" xfId="3937"/>
    <cellStyle name="40% - Énfasis5 5" xfId="3938"/>
    <cellStyle name="40% - Énfasis5 5 2" xfId="3939"/>
    <cellStyle name="40% - Énfasis5 5 3" xfId="3940"/>
    <cellStyle name="40% - Énfasis5 6" xfId="3941"/>
    <cellStyle name="40% - Énfasis5 6 2" xfId="3942"/>
    <cellStyle name="40% - Énfasis5 6 3" xfId="3943"/>
    <cellStyle name="40% - Énfasis5 7" xfId="3944"/>
    <cellStyle name="40% - Énfasis5 7 2" xfId="3945"/>
    <cellStyle name="40% - Énfasis5 7 3" xfId="3946"/>
    <cellStyle name="40% - Énfasis5 8" xfId="3947"/>
    <cellStyle name="40% - Énfasis5 8 2" xfId="3948"/>
    <cellStyle name="40% - Énfasis5 8 3" xfId="3949"/>
    <cellStyle name="40% - Énfasis5 9" xfId="3950"/>
    <cellStyle name="40% - Énfasis5 9 2" xfId="3951"/>
    <cellStyle name="40% - Énfasis5 9 3" xfId="3952"/>
    <cellStyle name="40% - Énfasis6 10" xfId="3953"/>
    <cellStyle name="40% - Énfasis6 10 2" xfId="3954"/>
    <cellStyle name="40% - Énfasis6 11" xfId="3955"/>
    <cellStyle name="40% - Énfasis6 11 2" xfId="3956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3" xfId="3981"/>
    <cellStyle name="40% - Énfasis6 2 3" xfId="3982"/>
    <cellStyle name="40% - Énfasis6 2 3 2" xfId="3983"/>
    <cellStyle name="40% - Énfasis6 2 4" xfId="3984"/>
    <cellStyle name="40% - Énfasis6 2 5" xfId="3985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3" xfId="4012"/>
    <cellStyle name="40% - Énfasis6 3 4" xfId="4013"/>
    <cellStyle name="40% - Énfasis6 4" xfId="4014"/>
    <cellStyle name="40% - Énfasis6 4 2" xfId="4015"/>
    <cellStyle name="40% - Énfasis6 4 3" xfId="4016"/>
    <cellStyle name="40% - Énfasis6 5" xfId="4017"/>
    <cellStyle name="40% - Énfasis6 5 2" xfId="4018"/>
    <cellStyle name="40% - Énfasis6 5 3" xfId="4019"/>
    <cellStyle name="40% - Énfasis6 6" xfId="4020"/>
    <cellStyle name="40% - Énfasis6 6 2" xfId="4021"/>
    <cellStyle name="40% - Énfasis6 6 3" xfId="4022"/>
    <cellStyle name="40% - Énfasis6 7" xfId="4023"/>
    <cellStyle name="40% - Énfasis6 7 2" xfId="4024"/>
    <cellStyle name="40% - Énfasis6 7 3" xfId="4025"/>
    <cellStyle name="40% - Énfasis6 8" xfId="4026"/>
    <cellStyle name="40% - Énfasis6 8 2" xfId="4027"/>
    <cellStyle name="40% - Énfasis6 8 3" xfId="4028"/>
    <cellStyle name="40% - Énfasis6 9" xfId="4029"/>
    <cellStyle name="40% - Énfasis6 9 2" xfId="4030"/>
    <cellStyle name="40% - Énfasis6 9 3" xfId="403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_AECM 8909035321" xfId="4391"/>
    <cellStyle name="Accent1 2" xfId="4392"/>
    <cellStyle name="Accent1 3" xfId="4393"/>
    <cellStyle name="Accent1 4" xfId="4394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_AECM 8909035321" xfId="4412"/>
    <cellStyle name="Accent2 2" xfId="4413"/>
    <cellStyle name="Accent2 3" xfId="4414"/>
    <cellStyle name="Accent2 4" xfId="4415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_AECM 8909035321" xfId="4486"/>
    <cellStyle name="Accent5 - 40%" xfId="4487"/>
    <cellStyle name="Accent5 - 40% 2" xfId="4488"/>
    <cellStyle name="Accent5 - 40% 3" xfId="4489"/>
    <cellStyle name="Accent5 - 60%" xfId="4490"/>
    <cellStyle name="Accent5 - 60% 2" xfId="4491"/>
    <cellStyle name="Accent5 - 60% 3" xfId="4492"/>
    <cellStyle name="Accent5 - 60% 4" xfId="4493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Calculation" xfId="4604"/>
    <cellStyle name="Calculation 2" xfId="4605"/>
    <cellStyle name="Calculation 2 2" xfId="11390"/>
    <cellStyle name="Calculation 3" xfId="4606"/>
    <cellStyle name="Calculation 3 2" xfId="11391"/>
    <cellStyle name="Calculation 4" xfId="4607"/>
    <cellStyle name="Calculation 4 2" xfId="11392"/>
    <cellStyle name="Calculation 5" xfId="4608"/>
    <cellStyle name="Calculation 5 2" xfId="11393"/>
    <cellStyle name="Calculation 6" xfId="11389"/>
    <cellStyle name="Cálculo 10" xfId="4609"/>
    <cellStyle name="Cálculo 10 2" xfId="11394"/>
    <cellStyle name="Cálculo 11" xfId="4610"/>
    <cellStyle name="Cálculo 11 2" xfId="11395"/>
    <cellStyle name="Cálculo 12" xfId="4611"/>
    <cellStyle name="Cálculo 12 2" xfId="11396"/>
    <cellStyle name="Cálculo 13" xfId="4612"/>
    <cellStyle name="Cálculo 13 2" xfId="11397"/>
    <cellStyle name="Cálculo 14" xfId="4613"/>
    <cellStyle name="Cálculo 14 2" xfId="11398"/>
    <cellStyle name="Cálculo 15" xfId="4614"/>
    <cellStyle name="Cálculo 15 2" xfId="11399"/>
    <cellStyle name="Cálculo 16" xfId="4615"/>
    <cellStyle name="Cálculo 16 2" xfId="4616"/>
    <cellStyle name="Cálculo 16 2 2" xfId="11401"/>
    <cellStyle name="Cálculo 16 3" xfId="4617"/>
    <cellStyle name="Cálculo 16 3 2" xfId="11402"/>
    <cellStyle name="Cálculo 16 4" xfId="11400"/>
    <cellStyle name="Cálculo 17" xfId="4618"/>
    <cellStyle name="Cálculo 17 2" xfId="4619"/>
    <cellStyle name="Cálculo 17 2 2" xfId="11404"/>
    <cellStyle name="Cálculo 17 3" xfId="4620"/>
    <cellStyle name="Cálculo 17 3 2" xfId="11405"/>
    <cellStyle name="Cálculo 17 4" xfId="11403"/>
    <cellStyle name="Cálculo 18" xfId="4621"/>
    <cellStyle name="Cálculo 18 2" xfId="4622"/>
    <cellStyle name="Cálculo 18 2 2" xfId="11407"/>
    <cellStyle name="Cálculo 18 3" xfId="4623"/>
    <cellStyle name="Cálculo 18 3 2" xfId="11408"/>
    <cellStyle name="Cálculo 18 4" xfId="11406"/>
    <cellStyle name="Cálculo 19" xfId="4624"/>
    <cellStyle name="Cálculo 19 2" xfId="4625"/>
    <cellStyle name="Cálculo 19 2 2" xfId="11410"/>
    <cellStyle name="Cálculo 19 3" xfId="4626"/>
    <cellStyle name="Cálculo 19 3 2" xfId="11411"/>
    <cellStyle name="Cálculo 19 4" xfId="11409"/>
    <cellStyle name="Cálculo 2" xfId="4627"/>
    <cellStyle name="Cálculo 2 2" xfId="4628"/>
    <cellStyle name="Cálculo 2 2 2" xfId="11413"/>
    <cellStyle name="Cálculo 2 3" xfId="4629"/>
    <cellStyle name="Cálculo 2 3 2" xfId="11414"/>
    <cellStyle name="Cálculo 2 4" xfId="11412"/>
    <cellStyle name="Cálculo 20" xfId="4630"/>
    <cellStyle name="Cálculo 20 2" xfId="4631"/>
    <cellStyle name="Cálculo 20 2 2" xfId="11416"/>
    <cellStyle name="Cálculo 20 3" xfId="4632"/>
    <cellStyle name="Cálculo 20 3 2" xfId="11417"/>
    <cellStyle name="Cálculo 20 4" xfId="11415"/>
    <cellStyle name="Cálculo 21" xfId="4633"/>
    <cellStyle name="Cálculo 21 2" xfId="4634"/>
    <cellStyle name="Cálculo 21 2 2" xfId="11419"/>
    <cellStyle name="Cálculo 21 3" xfId="4635"/>
    <cellStyle name="Cálculo 21 3 2" xfId="11420"/>
    <cellStyle name="Cálculo 21 4" xfId="11418"/>
    <cellStyle name="Cálculo 22" xfId="4636"/>
    <cellStyle name="Cálculo 22 2" xfId="4637"/>
    <cellStyle name="Cálculo 22 2 2" xfId="11422"/>
    <cellStyle name="Cálculo 22 3" xfId="4638"/>
    <cellStyle name="Cálculo 22 3 2" xfId="11423"/>
    <cellStyle name="Cálculo 22 4" xfId="11421"/>
    <cellStyle name="Cálculo 23" xfId="4639"/>
    <cellStyle name="Cálculo 23 2" xfId="4640"/>
    <cellStyle name="Cálculo 23 2 2" xfId="11425"/>
    <cellStyle name="Cálculo 23 3" xfId="4641"/>
    <cellStyle name="Cálculo 23 3 2" xfId="11426"/>
    <cellStyle name="Cálculo 23 4" xfId="11424"/>
    <cellStyle name="Cálculo 24" xfId="4642"/>
    <cellStyle name="Cálculo 24 2" xfId="4643"/>
    <cellStyle name="Cálculo 24 2 2" xfId="11428"/>
    <cellStyle name="Cálculo 24 3" xfId="4644"/>
    <cellStyle name="Cálculo 24 3 2" xfId="11429"/>
    <cellStyle name="Cálculo 24 4" xfId="11427"/>
    <cellStyle name="Cálculo 25" xfId="4645"/>
    <cellStyle name="Cálculo 25 2" xfId="4646"/>
    <cellStyle name="Cálculo 25 2 2" xfId="11431"/>
    <cellStyle name="Cálculo 25 3" xfId="4647"/>
    <cellStyle name="Cálculo 25 3 2" xfId="11432"/>
    <cellStyle name="Cálculo 25 4" xfId="11430"/>
    <cellStyle name="Cálculo 26" xfId="4648"/>
    <cellStyle name="Cálculo 26 2" xfId="4649"/>
    <cellStyle name="Cálculo 26 2 2" xfId="11434"/>
    <cellStyle name="Cálculo 26 3" xfId="11433"/>
    <cellStyle name="Cálculo 27" xfId="4650"/>
    <cellStyle name="Cálculo 27 2" xfId="11435"/>
    <cellStyle name="Cálculo 28" xfId="4651"/>
    <cellStyle name="Cálculo 28 2" xfId="11436"/>
    <cellStyle name="Cálculo 29" xfId="4652"/>
    <cellStyle name="Cálculo 3" xfId="4653"/>
    <cellStyle name="Cálculo 3 2" xfId="4654"/>
    <cellStyle name="Cálculo 3 3" xfId="11437"/>
    <cellStyle name="Cálculo 4" xfId="4655"/>
    <cellStyle name="Cálculo 4 2" xfId="11438"/>
    <cellStyle name="Cálculo 5" xfId="4656"/>
    <cellStyle name="Cálculo 5 2" xfId="4657"/>
    <cellStyle name="Cálculo 5 2 2" xfId="11440"/>
    <cellStyle name="Cálculo 5 3" xfId="4658"/>
    <cellStyle name="Cálculo 5 3 2" xfId="11441"/>
    <cellStyle name="Cálculo 5 4" xfId="11439"/>
    <cellStyle name="Cálculo 6" xfId="4659"/>
    <cellStyle name="Cálculo 6 2" xfId="11442"/>
    <cellStyle name="Cálculo 7" xfId="4660"/>
    <cellStyle name="Cálculo 7 2" xfId="11443"/>
    <cellStyle name="Cálculo 8" xfId="4661"/>
    <cellStyle name="Cálculo 8 2" xfId="11444"/>
    <cellStyle name="Cálculo 9" xfId="4662"/>
    <cellStyle name="Cálculo 9 2" xfId="11445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_base" xfId="4809"/>
    <cellStyle name="Emphasis 1" xfId="4810"/>
    <cellStyle name="Emphasis 1 2" xfId="4811"/>
    <cellStyle name="Emphasis 1 3" xfId="4812"/>
    <cellStyle name="Emphasis 1 4" xfId="4813"/>
    <cellStyle name="Emphasis 2" xfId="4814"/>
    <cellStyle name="Emphasis 2 2" xfId="4815"/>
    <cellStyle name="Emphasis 2 3" xfId="4816"/>
    <cellStyle name="Emphasis 2 4" xfId="4817"/>
    <cellStyle name="Emphasis 3" xfId="4818"/>
    <cellStyle name="Emphasis 3 2" xfId="4819"/>
    <cellStyle name="Emphasis 3 3" xfId="4820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 10" xfId="5162"/>
    <cellStyle name="Entrada 10 2" xfId="11446"/>
    <cellStyle name="Entrada 11" xfId="5163"/>
    <cellStyle name="Entrada 11 2" xfId="11447"/>
    <cellStyle name="Entrada 12" xfId="5164"/>
    <cellStyle name="Entrada 12 2" xfId="11448"/>
    <cellStyle name="Entrada 13" xfId="5165"/>
    <cellStyle name="Entrada 13 2" xfId="11449"/>
    <cellStyle name="Entrada 14" xfId="5166"/>
    <cellStyle name="Entrada 14 2" xfId="11450"/>
    <cellStyle name="Entrada 15" xfId="5167"/>
    <cellStyle name="Entrada 15 2" xfId="11451"/>
    <cellStyle name="Entrada 16" xfId="5168"/>
    <cellStyle name="Entrada 16 2" xfId="5169"/>
    <cellStyle name="Entrada 16 2 2" xfId="11453"/>
    <cellStyle name="Entrada 16 3" xfId="5170"/>
    <cellStyle name="Entrada 16 3 2" xfId="11454"/>
    <cellStyle name="Entrada 16 4" xfId="11452"/>
    <cellStyle name="Entrada 17" xfId="5171"/>
    <cellStyle name="Entrada 17 2" xfId="5172"/>
    <cellStyle name="Entrada 17 2 2" xfId="11456"/>
    <cellStyle name="Entrada 17 3" xfId="5173"/>
    <cellStyle name="Entrada 17 3 2" xfId="11457"/>
    <cellStyle name="Entrada 17 4" xfId="11455"/>
    <cellStyle name="Entrada 18" xfId="5174"/>
    <cellStyle name="Entrada 18 2" xfId="5175"/>
    <cellStyle name="Entrada 18 2 2" xfId="11459"/>
    <cellStyle name="Entrada 18 3" xfId="5176"/>
    <cellStyle name="Entrada 18 3 2" xfId="11460"/>
    <cellStyle name="Entrada 18 4" xfId="11458"/>
    <cellStyle name="Entrada 19" xfId="5177"/>
    <cellStyle name="Entrada 19 2" xfId="5178"/>
    <cellStyle name="Entrada 19 2 2" xfId="11462"/>
    <cellStyle name="Entrada 19 3" xfId="5179"/>
    <cellStyle name="Entrada 19 3 2" xfId="11463"/>
    <cellStyle name="Entrada 19 4" xfId="11461"/>
    <cellStyle name="Entrada 2" xfId="5180"/>
    <cellStyle name="Entrada 2 2" xfId="5181"/>
    <cellStyle name="Entrada 2 2 2" xfId="11465"/>
    <cellStyle name="Entrada 2 3" xfId="5182"/>
    <cellStyle name="Entrada 2 4" xfId="5183"/>
    <cellStyle name="Entrada 2 4 2" xfId="11466"/>
    <cellStyle name="Entrada 2 5" xfId="11464"/>
    <cellStyle name="Entrada 20" xfId="5184"/>
    <cellStyle name="Entrada 20 2" xfId="5185"/>
    <cellStyle name="Entrada 20 2 2" xfId="11468"/>
    <cellStyle name="Entrada 20 3" xfId="5186"/>
    <cellStyle name="Entrada 20 3 2" xfId="11469"/>
    <cellStyle name="Entrada 20 4" xfId="11467"/>
    <cellStyle name="Entrada 21" xfId="5187"/>
    <cellStyle name="Entrada 21 2" xfId="5188"/>
    <cellStyle name="Entrada 21 2 2" xfId="11471"/>
    <cellStyle name="Entrada 21 3" xfId="5189"/>
    <cellStyle name="Entrada 21 3 2" xfId="11472"/>
    <cellStyle name="Entrada 21 4" xfId="11470"/>
    <cellStyle name="Entrada 22" xfId="5190"/>
    <cellStyle name="Entrada 22 2" xfId="5191"/>
    <cellStyle name="Entrada 22 2 2" xfId="11474"/>
    <cellStyle name="Entrada 22 3" xfId="5192"/>
    <cellStyle name="Entrada 22 3 2" xfId="11475"/>
    <cellStyle name="Entrada 22 4" xfId="11473"/>
    <cellStyle name="Entrada 23" xfId="5193"/>
    <cellStyle name="Entrada 23 2" xfId="5194"/>
    <cellStyle name="Entrada 23 2 2" xfId="11477"/>
    <cellStyle name="Entrada 23 3" xfId="5195"/>
    <cellStyle name="Entrada 23 3 2" xfId="11478"/>
    <cellStyle name="Entrada 23 4" xfId="11476"/>
    <cellStyle name="Entrada 24" xfId="5196"/>
    <cellStyle name="Entrada 24 2" xfId="5197"/>
    <cellStyle name="Entrada 24 2 2" xfId="11480"/>
    <cellStyle name="Entrada 24 3" xfId="5198"/>
    <cellStyle name="Entrada 24 3 2" xfId="11481"/>
    <cellStyle name="Entrada 24 4" xfId="11479"/>
    <cellStyle name="Entrada 25" xfId="5199"/>
    <cellStyle name="Entrada 25 2" xfId="5200"/>
    <cellStyle name="Entrada 25 2 2" xfId="11483"/>
    <cellStyle name="Entrada 25 3" xfId="5201"/>
    <cellStyle name="Entrada 25 3 2" xfId="11484"/>
    <cellStyle name="Entrada 25 4" xfId="11482"/>
    <cellStyle name="Entrada 26" xfId="5202"/>
    <cellStyle name="Entrada 26 2" xfId="5203"/>
    <cellStyle name="Entrada 26 2 2" xfId="11486"/>
    <cellStyle name="Entrada 26 3" xfId="11485"/>
    <cellStyle name="Entrada 27" xfId="5204"/>
    <cellStyle name="Entrada 27 2" xfId="11487"/>
    <cellStyle name="Entrada 28" xfId="5205"/>
    <cellStyle name="Entrada 28 2" xfId="11488"/>
    <cellStyle name="Entrada 29" xfId="5206"/>
    <cellStyle name="Entrada 3" xfId="5207"/>
    <cellStyle name="Entrada 3 2" xfId="5208"/>
    <cellStyle name="Entrada 3 3" xfId="11489"/>
    <cellStyle name="Entrada 4" xfId="5209"/>
    <cellStyle name="Entrada 4 2" xfId="11490"/>
    <cellStyle name="Entrada 5" xfId="5210"/>
    <cellStyle name="Entrada 5 2" xfId="5211"/>
    <cellStyle name="Entrada 5 2 2" xfId="11492"/>
    <cellStyle name="Entrada 5 3" xfId="5212"/>
    <cellStyle name="Entrada 5 3 2" xfId="11493"/>
    <cellStyle name="Entrada 5 4" xfId="11491"/>
    <cellStyle name="Entrada 6" xfId="5213"/>
    <cellStyle name="Entrada 6 2" xfId="11494"/>
    <cellStyle name="Entrada 7" xfId="5214"/>
    <cellStyle name="Entrada 7 2" xfId="11495"/>
    <cellStyle name="Entrada 8" xfId="5215"/>
    <cellStyle name="Entrada 8 2" xfId="11496"/>
    <cellStyle name="Entrada 9" xfId="5216"/>
    <cellStyle name="Entrada 9 2" xfId="11497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0" xfId="5345"/>
    <cellStyle name="Euro 21" xfId="5346"/>
    <cellStyle name="Euro 22" xfId="5347"/>
    <cellStyle name="Euro 23" xfId="5348"/>
    <cellStyle name="Euro 3" xfId="5349"/>
    <cellStyle name="Euro 3 2" xfId="5350"/>
    <cellStyle name="Euro 3 2 2" xfId="5351"/>
    <cellStyle name="Euro 3 2 3" xfId="5352"/>
    <cellStyle name="Euro 3 3" xfId="5353"/>
    <cellStyle name="Euro 3 3 2" xfId="5354"/>
    <cellStyle name="Euro 3 4" xfId="5355"/>
    <cellStyle name="Euro 3 5" xfId="5356"/>
    <cellStyle name="Euro 4" xfId="5357"/>
    <cellStyle name="Euro 4 2" xfId="5358"/>
    <cellStyle name="Euro 4 2 2" xfId="5359"/>
    <cellStyle name="Euro 4 2 3" xfId="5360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5" xfId="5367"/>
    <cellStyle name="Euro 5 2" xfId="5368"/>
    <cellStyle name="Euro 5 2 2" xfId="5369"/>
    <cellStyle name="Euro 5 2 3" xfId="5370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2" xfId="5437"/>
    <cellStyle name="Heading 2 2" xfId="5438"/>
    <cellStyle name="Heading 2 3" xfId="5439"/>
    <cellStyle name="Heading 2 4" xfId="5440"/>
    <cellStyle name="Heading 2 5" xfId="5441"/>
    <cellStyle name="Heading 3" xfId="5442"/>
    <cellStyle name="Heading 3 2" xfId="5443"/>
    <cellStyle name="Heading 3 3" xfId="5444"/>
    <cellStyle name="Heading 3 4" xfId="5445"/>
    <cellStyle name="Heading 3 5" xfId="5446"/>
    <cellStyle name="Heading 4" xfId="5447"/>
    <cellStyle name="Heading 4 2" xfId="5448"/>
    <cellStyle name="Heading 4 3" xfId="5449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9"/>
    <cellStyle name="Input 11" xfId="5607"/>
    <cellStyle name="Input 11 2" xfId="11500"/>
    <cellStyle name="Input 12" xfId="5608"/>
    <cellStyle name="Input 12 2" xfId="11501"/>
    <cellStyle name="Input 13" xfId="5609"/>
    <cellStyle name="Input 13 2" xfId="11502"/>
    <cellStyle name="Input 14" xfId="5610"/>
    <cellStyle name="Input 14 2" xfId="11503"/>
    <cellStyle name="Input 15" xfId="11498"/>
    <cellStyle name="Input 2" xfId="5611"/>
    <cellStyle name="Input 2 2" xfId="11504"/>
    <cellStyle name="Input 3" xfId="5612"/>
    <cellStyle name="Input 3 2" xfId="11505"/>
    <cellStyle name="Input 4" xfId="5613"/>
    <cellStyle name="Input 4 2" xfId="11506"/>
    <cellStyle name="Input 5" xfId="5614"/>
    <cellStyle name="Input 5 2" xfId="11507"/>
    <cellStyle name="Input 6" xfId="5615"/>
    <cellStyle name="Input 6 2" xfId="11508"/>
    <cellStyle name="Input 7" xfId="5616"/>
    <cellStyle name="Input 7 2" xfId="11509"/>
    <cellStyle name="Input 8" xfId="5617"/>
    <cellStyle name="Input 8 2" xfId="11510"/>
    <cellStyle name="Input 9" xfId="5618"/>
    <cellStyle name="Input 9 2" xfId="11511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Millares" xfId="1" builtinId="3"/>
    <cellStyle name="Millares [0]" xfId="11388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2" xfId="8477"/>
    <cellStyle name="Millares 2 2 12 2" xfId="8478"/>
    <cellStyle name="Millares 2 2 13" xfId="8479"/>
    <cellStyle name="Millares 2 2 13 2" xfId="8480"/>
    <cellStyle name="Millares 2 2 14" xfId="8481"/>
    <cellStyle name="Millares 2 2 14 2" xfId="8482"/>
    <cellStyle name="Millares 2 2 15" xfId="8483"/>
    <cellStyle name="Millares 2 2 15 2" xfId="8484"/>
    <cellStyle name="Millares 2 2 16" xfId="8485"/>
    <cellStyle name="Millares 2 2 16 2" xfId="8486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3" xfId="8742"/>
    <cellStyle name="Millares 2 6 4" xfId="8743"/>
    <cellStyle name="Millares 2 7" xfId="8744"/>
    <cellStyle name="Millares 2 7 2" xfId="8745"/>
    <cellStyle name="Millares 2 7 2 2" xfId="8746"/>
    <cellStyle name="Millares 2 7 3" xfId="8747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4" xfId="8802"/>
    <cellStyle name="Millares 28" xfId="8803"/>
    <cellStyle name="Millares 28 2" xfId="8804"/>
    <cellStyle name="Millares 28 2 2" xfId="8805"/>
    <cellStyle name="Millares 28 3" xfId="8806"/>
    <cellStyle name="Millares 29" xfId="8807"/>
    <cellStyle name="Millares 29 2" xfId="8808"/>
    <cellStyle name="Millares 29 2 2" xfId="8809"/>
    <cellStyle name="Millares 29 3" xfId="8810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3" xfId="8818"/>
    <cellStyle name="Millares 3 2 2 4" xfId="8819"/>
    <cellStyle name="Millares 3 2 3" xfId="8820"/>
    <cellStyle name="Millares 3 2 3 2" xfId="8821"/>
    <cellStyle name="Millares 3 2 3 3" xfId="8822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8" xfId="8832"/>
    <cellStyle name="Millares 3 8 2" xfId="883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1" xfId="8839"/>
    <cellStyle name="Millares 31 2" xfId="8840"/>
    <cellStyle name="Millares 31 2 2" xfId="8841"/>
    <cellStyle name="Millares 32" xfId="8842"/>
    <cellStyle name="Millares 32 2" xfId="8843"/>
    <cellStyle name="Millares 32 2 2" xfId="8844"/>
    <cellStyle name="Millares 33" xfId="8845"/>
    <cellStyle name="Millares 33 2" xfId="8846"/>
    <cellStyle name="Millares 33 2 2" xfId="8847"/>
    <cellStyle name="Millares 34" xfId="8848"/>
    <cellStyle name="Millares 34 2" xfId="8849"/>
    <cellStyle name="Millares 34 2 2" xfId="8850"/>
    <cellStyle name="Millares 35" xfId="8851"/>
    <cellStyle name="Millares 35 2" xfId="8852"/>
    <cellStyle name="Millares 35 2 2" xfId="8853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3" xfId="8969"/>
    <cellStyle name="Millares 61" xfId="8970"/>
    <cellStyle name="Millares 61 2" xfId="8971"/>
    <cellStyle name="Millares 61 2 2" xfId="8972"/>
    <cellStyle name="Millares 61 2 3" xfId="8973"/>
    <cellStyle name="Millares 61 3" xfId="8974"/>
    <cellStyle name="Millares 62" xfId="8975"/>
    <cellStyle name="Millares 62 2" xfId="8976"/>
    <cellStyle name="Millares 62 2 2" xfId="8977"/>
    <cellStyle name="Millares 62 2 3" xfId="8978"/>
    <cellStyle name="Millares 62 3" xfId="8979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5" xfId="9010"/>
    <cellStyle name="Millares 75 2" xfId="9011"/>
    <cellStyle name="Millares 76" xfId="9012"/>
    <cellStyle name="Millares 76 2" xfId="9013"/>
    <cellStyle name="Millares 77" xfId="9014"/>
    <cellStyle name="Millares 77 2" xfId="9015"/>
    <cellStyle name="Millares 78" xfId="9016"/>
    <cellStyle name="Millares 78 2" xfId="9017"/>
    <cellStyle name="Millares 79" xfId="9018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1" xfId="9026"/>
    <cellStyle name="Millares 82" xfId="9027"/>
    <cellStyle name="Millares 83" xfId="9028"/>
    <cellStyle name="Millares 9" xfId="9029"/>
    <cellStyle name="Millares 9 2" xfId="9030"/>
    <cellStyle name="Millares 9 3" xfId="9031"/>
    <cellStyle name="Millares 9 4" xfId="9032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3" xfId="9155"/>
    <cellStyle name="Moneda 2 3" xfId="9156"/>
    <cellStyle name="Moneda 2 3 2" xfId="9157"/>
    <cellStyle name="Moneda 2 3 3" xfId="9158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3" xfId="9188"/>
    <cellStyle name="Moneda 3 4" xfId="9189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6" xfId="9236"/>
    <cellStyle name="Moneda 6 2" xfId="9237"/>
    <cellStyle name="Moneda 7" xfId="9238"/>
    <cellStyle name="Moneda 7 2" xfId="9239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3" xfId="9320"/>
    <cellStyle name="Normal 10 3 2" xfId="9321"/>
    <cellStyle name="Normal 10 4" xfId="9322"/>
    <cellStyle name="Normal 10 4 2" xfId="9323"/>
    <cellStyle name="Normal 10 5" xfId="9324"/>
    <cellStyle name="Normal 10 6" xfId="9325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3" xfId="9342"/>
    <cellStyle name="Normal 11 2 2 2 3 2" xfId="9343"/>
    <cellStyle name="Normal 11 2 2 2 4" xfId="9344"/>
    <cellStyle name="Normal 11 2 2 2 4 2" xfId="9345"/>
    <cellStyle name="Normal 11 2 2 2 5" xfId="9346"/>
    <cellStyle name="Normal 11 2 2 2 6" xfId="9347"/>
    <cellStyle name="Normal 11 2 2 3" xfId="9348"/>
    <cellStyle name="Normal 11 2 2 4" xfId="9349"/>
    <cellStyle name="Normal 11 2 3" xfId="9350"/>
    <cellStyle name="Normal 11 2 4" xfId="9351"/>
    <cellStyle name="Normal 11 3" xfId="9352"/>
    <cellStyle name="Normal 11 3 2" xfId="9353"/>
    <cellStyle name="Normal 11 3 3" xfId="9354"/>
    <cellStyle name="Normal 11 4" xfId="9355"/>
    <cellStyle name="Normal 11 4 2" xfId="9356"/>
    <cellStyle name="Normal 11 4 3" xfId="9357"/>
    <cellStyle name="Normal 11 5" xfId="9358"/>
    <cellStyle name="Normal 11 6" xfId="9359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3" xfId="9373"/>
    <cellStyle name="Normal 12 3" xfId="9374"/>
    <cellStyle name="Normal 12 3 2" xfId="9375"/>
    <cellStyle name="Normal 12 3 3" xfId="9376"/>
    <cellStyle name="Normal 12 4" xfId="9377"/>
    <cellStyle name="Normal 12 4 2" xfId="9378"/>
    <cellStyle name="Normal 12 5" xfId="9379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3" xfId="9392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4" xfId="9399"/>
    <cellStyle name="Normal 14 2" xfId="9400"/>
    <cellStyle name="Normal 14 3" xfId="9401"/>
    <cellStyle name="Normal 15" xfId="9402"/>
    <cellStyle name="Normal 15 2" xfId="9403"/>
    <cellStyle name="Normal 15 3" xfId="9404"/>
    <cellStyle name="Normal 16" xfId="9405"/>
    <cellStyle name="Normal 16 2" xfId="9406"/>
    <cellStyle name="Normal 16 3" xfId="9407"/>
    <cellStyle name="Normal 17" xfId="9408"/>
    <cellStyle name="Normal 17 2" xfId="9409"/>
    <cellStyle name="Normal 17 3" xfId="9410"/>
    <cellStyle name="Normal 18" xfId="9411"/>
    <cellStyle name="Normal 18 2" xfId="9412"/>
    <cellStyle name="Normal 18 3" xfId="9413"/>
    <cellStyle name="Normal 19" xfId="9414"/>
    <cellStyle name="Normal 19 2" xfId="9415"/>
    <cellStyle name="Normal 2" xfId="3"/>
    <cellStyle name="Normal 2 10" xfId="9416"/>
    <cellStyle name="Normal 2 10 2" xfId="9417"/>
    <cellStyle name="Normal 2 11" xfId="9418"/>
    <cellStyle name="Normal 2 11 2" xfId="9419"/>
    <cellStyle name="Normal 2 12" xfId="9420"/>
    <cellStyle name="Normal 2 12 2" xfId="9421"/>
    <cellStyle name="Normal 2 13" xfId="9422"/>
    <cellStyle name="Normal 2 13 2" xfId="9423"/>
    <cellStyle name="Normal 2 14" xfId="9424"/>
    <cellStyle name="Normal 2 14 2" xfId="9425"/>
    <cellStyle name="Normal 2 15" xfId="9426"/>
    <cellStyle name="Normal 2 15 2" xfId="9427"/>
    <cellStyle name="Normal 2 16" xfId="9428"/>
    <cellStyle name="Normal 2 16 2" xfId="9429"/>
    <cellStyle name="Normal 2 17" xfId="9430"/>
    <cellStyle name="Normal 2 17 2" xfId="9431"/>
    <cellStyle name="Normal 2 18" xfId="9432"/>
    <cellStyle name="Normal 2 18 2" xfId="9433"/>
    <cellStyle name="Normal 2 19" xfId="9434"/>
    <cellStyle name="Normal 2 19 2" xfId="9435"/>
    <cellStyle name="Normal 2 2" xfId="7"/>
    <cellStyle name="Normal 2 2 10" xfId="9436"/>
    <cellStyle name="Normal 2 2 2" xfId="9437"/>
    <cellStyle name="Normal 2 2 2 2" xfId="9438"/>
    <cellStyle name="Normal 2 2 2 2 2" xfId="9439"/>
    <cellStyle name="Normal 2 2 2 3" xfId="9440"/>
    <cellStyle name="Normal 2 2 2 3 2" xfId="9441"/>
    <cellStyle name="Normal 2 2 2 4" xfId="9442"/>
    <cellStyle name="Normal 2 2 3" xfId="9443"/>
    <cellStyle name="Normal 2 2 3 2" xfId="9444"/>
    <cellStyle name="Normal 2 2 3 3" xfId="9445"/>
    <cellStyle name="Normal 2 2 4" xfId="9446"/>
    <cellStyle name="Normal 2 2 4 2" xfId="9447"/>
    <cellStyle name="Normal 2 2 4 3" xfId="9448"/>
    <cellStyle name="Normal 2 2 5" xfId="9449"/>
    <cellStyle name="Normal 2 2 5 2" xfId="9450"/>
    <cellStyle name="Normal 2 2 5 3" xfId="9451"/>
    <cellStyle name="Normal 2 2 6" xfId="9452"/>
    <cellStyle name="Normal 2 2 6 2" xfId="9453"/>
    <cellStyle name="Normal 2 2 6 3" xfId="9454"/>
    <cellStyle name="Normal 2 2 7" xfId="9455"/>
    <cellStyle name="Normal 2 2 7 2" xfId="9456"/>
    <cellStyle name="Normal 2 2 7 3" xfId="9457"/>
    <cellStyle name="Normal 2 2 8" xfId="9458"/>
    <cellStyle name="Normal 2 2 9" xfId="9459"/>
    <cellStyle name="Normal 2 2_Plantilla Ppto" xfId="9460"/>
    <cellStyle name="Normal 2 20" xfId="9461"/>
    <cellStyle name="Normal 2 20 2" xfId="9462"/>
    <cellStyle name="Normal 2 21" xfId="9463"/>
    <cellStyle name="Normal 2 21 2" xfId="9464"/>
    <cellStyle name="Normal 2 22" xfId="9465"/>
    <cellStyle name="Normal 2 22 2" xfId="9466"/>
    <cellStyle name="Normal 2 23" xfId="9467"/>
    <cellStyle name="Normal 2 23 2" xfId="9468"/>
    <cellStyle name="Normal 2 24" xfId="9469"/>
    <cellStyle name="Normal 2 24 2" xfId="9470"/>
    <cellStyle name="Normal 2 24 3" xfId="9471"/>
    <cellStyle name="Normal 2 25" xfId="9472"/>
    <cellStyle name="Normal 2 26" xfId="9473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3" xfId="9480"/>
    <cellStyle name="Normal 2 3 2 2 2 4" xfId="9481"/>
    <cellStyle name="Normal 2 3 2 2 3" xfId="9482"/>
    <cellStyle name="Normal 2 3 2 3" xfId="9483"/>
    <cellStyle name="Normal 2 3 2 3 2" xfId="9484"/>
    <cellStyle name="Normal 2 3 2 4" xfId="9485"/>
    <cellStyle name="Normal 2 3 2 5" xfId="9486"/>
    <cellStyle name="Normal 2 3 3" xfId="9487"/>
    <cellStyle name="Normal 2 3 3 2" xfId="9488"/>
    <cellStyle name="Normal 2 3 3 2 2" xfId="9489"/>
    <cellStyle name="Normal 2 3 3 3" xfId="9490"/>
    <cellStyle name="Normal 2 3 3 4" xfId="9491"/>
    <cellStyle name="Normal 2 3 4" xfId="9492"/>
    <cellStyle name="Normal 2 3 5" xfId="9493"/>
    <cellStyle name="Normal 2 4" xfId="9494"/>
    <cellStyle name="Normal 2 4 2" xfId="9495"/>
    <cellStyle name="Normal 2 4 2 2" xfId="9496"/>
    <cellStyle name="Normal 2 4 2 3" xfId="9497"/>
    <cellStyle name="Normal 2 4 3" xfId="9498"/>
    <cellStyle name="Normal 2 4 4" xfId="9499"/>
    <cellStyle name="Normal 2 5" xfId="9500"/>
    <cellStyle name="Normal 2 5 2" xfId="9501"/>
    <cellStyle name="Normal 2 5 2 2" xfId="9502"/>
    <cellStyle name="Normal 2 5 3" xfId="9503"/>
    <cellStyle name="Normal 2 5 4" xfId="9504"/>
    <cellStyle name="Normal 2 6" xfId="9505"/>
    <cellStyle name="Normal 2 6 2" xfId="9506"/>
    <cellStyle name="Normal 2 6 2 2" xfId="9507"/>
    <cellStyle name="Normal 2 6 2 3" xfId="9508"/>
    <cellStyle name="Normal 2 6 3" xfId="9509"/>
    <cellStyle name="Normal 2 6 4" xfId="9510"/>
    <cellStyle name="Normal 2 7" xfId="9511"/>
    <cellStyle name="Normal 2 7 2" xfId="9512"/>
    <cellStyle name="Normal 2 7 2 2" xfId="9513"/>
    <cellStyle name="Normal 2 7 3" xfId="9514"/>
    <cellStyle name="Normal 2 7 4" xfId="9515"/>
    <cellStyle name="Normal 2 8" xfId="9516"/>
    <cellStyle name="Normal 2 8 2" xfId="9517"/>
    <cellStyle name="Normal 2 8 2 2" xfId="9518"/>
    <cellStyle name="Normal 2 8 3" xfId="9519"/>
    <cellStyle name="Normal 2 8 4" xfId="9520"/>
    <cellStyle name="Normal 2 9" xfId="9521"/>
    <cellStyle name="Normal 2 9 2" xfId="9522"/>
    <cellStyle name="Normal 2 9 2 2" xfId="9523"/>
    <cellStyle name="Normal 2 9 3" xfId="9524"/>
    <cellStyle name="Normal 2 9 4" xfId="9525"/>
    <cellStyle name="Normal 2_AECM 8909035321" xfId="9526"/>
    <cellStyle name="Normal 20" xfId="9527"/>
    <cellStyle name="Normal 20 2" xfId="9528"/>
    <cellStyle name="Normal 21" xfId="9529"/>
    <cellStyle name="Normal 21 2" xfId="9530"/>
    <cellStyle name="Normal 22" xfId="9531"/>
    <cellStyle name="Normal 22 2" xfId="9532"/>
    <cellStyle name="Normal 23" xfId="9533"/>
    <cellStyle name="Normal 23 2" xfId="9534"/>
    <cellStyle name="Normal 24" xfId="9535"/>
    <cellStyle name="Normal 24 2" xfId="9536"/>
    <cellStyle name="Normal 25" xfId="9537"/>
    <cellStyle name="Normal 26" xfId="9538"/>
    <cellStyle name="Normal 27" xfId="9539"/>
    <cellStyle name="Normal 28" xfId="9540"/>
    <cellStyle name="Normal 29" xfId="9541"/>
    <cellStyle name="Normal 29 2" xfId="9542"/>
    <cellStyle name="Normal 3" xfId="9543"/>
    <cellStyle name="Normal 3 10" xfId="9544"/>
    <cellStyle name="Normal 3 10 2" xfId="9545"/>
    <cellStyle name="Normal 3 11" xfId="9546"/>
    <cellStyle name="Normal 3 11 2" xfId="9547"/>
    <cellStyle name="Normal 3 12" xfId="9548"/>
    <cellStyle name="Normal 3 12 2" xfId="9549"/>
    <cellStyle name="Normal 3 13" xfId="9550"/>
    <cellStyle name="Normal 3 13 2" xfId="9551"/>
    <cellStyle name="Normal 3 14" xfId="9552"/>
    <cellStyle name="Normal 3 14 2" xfId="9553"/>
    <cellStyle name="Normal 3 15" xfId="9554"/>
    <cellStyle name="Normal 3 15 2" xfId="9555"/>
    <cellStyle name="Normal 3 16" xfId="9556"/>
    <cellStyle name="Normal 3 16 2" xfId="9557"/>
    <cellStyle name="Normal 3 17" xfId="9558"/>
    <cellStyle name="Normal 3 17 2" xfId="9559"/>
    <cellStyle name="Normal 3 18" xfId="9560"/>
    <cellStyle name="Normal 3 18 2" xfId="9561"/>
    <cellStyle name="Normal 3 19" xfId="9562"/>
    <cellStyle name="Normal 3 19 2" xfId="9563"/>
    <cellStyle name="Normal 3 2" xfId="9564"/>
    <cellStyle name="Normal 3 2 2" xfId="9565"/>
    <cellStyle name="Normal 3 20" xfId="9566"/>
    <cellStyle name="Normal 3 20 2" xfId="9567"/>
    <cellStyle name="Normal 3 21" xfId="9568"/>
    <cellStyle name="Normal 3 21 2" xfId="9569"/>
    <cellStyle name="Normal 3 22" xfId="9570"/>
    <cellStyle name="Normal 3 22 2" xfId="9571"/>
    <cellStyle name="Normal 3 23" xfId="9572"/>
    <cellStyle name="Normal 3 23 2" xfId="9573"/>
    <cellStyle name="Normal 3 24" xfId="9574"/>
    <cellStyle name="Normal 3 24 2" xfId="9575"/>
    <cellStyle name="Normal 3 25" xfId="9576"/>
    <cellStyle name="Normal 3 3" xfId="9577"/>
    <cellStyle name="Normal 3 3 2" xfId="9578"/>
    <cellStyle name="Normal 3 4" xfId="9579"/>
    <cellStyle name="Normal 3 4 2" xfId="9580"/>
    <cellStyle name="Normal 3 5" xfId="9581"/>
    <cellStyle name="Normal 3 5 2" xfId="9582"/>
    <cellStyle name="Normal 3 6" xfId="9583"/>
    <cellStyle name="Normal 3 6 2" xfId="9584"/>
    <cellStyle name="Normal 3 7" xfId="9585"/>
    <cellStyle name="Normal 3 7 2" xfId="9586"/>
    <cellStyle name="Normal 3 8" xfId="9587"/>
    <cellStyle name="Normal 3 8 2" xfId="9588"/>
    <cellStyle name="Normal 3 9" xfId="9589"/>
    <cellStyle name="Normal 3 9 2" xfId="9590"/>
    <cellStyle name="Normal 3_AECM 8909035321" xfId="9591"/>
    <cellStyle name="Normal 30" xfId="9592"/>
    <cellStyle name="Normal 31" xfId="9593"/>
    <cellStyle name="Normal 32" xfId="9594"/>
    <cellStyle name="Normal 33" xfId="9595"/>
    <cellStyle name="Normal 34" xfId="9596"/>
    <cellStyle name="Normal 34 2" xfId="9597"/>
    <cellStyle name="Normal 35" xfId="9598"/>
    <cellStyle name="Normal 36" xfId="9599"/>
    <cellStyle name="Normal 37" xfId="9600"/>
    <cellStyle name="Normal 38" xfId="9601"/>
    <cellStyle name="Normal 39" xfId="9602"/>
    <cellStyle name="Normal 4" xfId="9603"/>
    <cellStyle name="Normal 4 2" xfId="9604"/>
    <cellStyle name="Normal 4 2 2" xfId="9605"/>
    <cellStyle name="Normal 4 2 2 2" xfId="9606"/>
    <cellStyle name="Normal 4 2 3" xfId="9607"/>
    <cellStyle name="Normal 4 3" xfId="9608"/>
    <cellStyle name="Normal 4 3 2" xfId="9609"/>
    <cellStyle name="Normal 4 4" xfId="9610"/>
    <cellStyle name="Normal 4 4 2" xfId="9611"/>
    <cellStyle name="Normal 4 5" xfId="9612"/>
    <cellStyle name="Normal 4 5 2" xfId="9613"/>
    <cellStyle name="Normal 4 6" xfId="9614"/>
    <cellStyle name="Normal 4 6 2" xfId="9615"/>
    <cellStyle name="Normal 4 7" xfId="9616"/>
    <cellStyle name="Normal 4 7 2" xfId="9617"/>
    <cellStyle name="Normal 4 8" xfId="9618"/>
    <cellStyle name="Normal 4 9" xfId="9619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3" xfId="9637"/>
    <cellStyle name="Normal 5 2 2 2 3" xfId="9638"/>
    <cellStyle name="Normal 5 2 2 3" xfId="9639"/>
    <cellStyle name="Normal 5 2 2 4" xfId="9640"/>
    <cellStyle name="Normal 5 2 3" xfId="9641"/>
    <cellStyle name="Normal 5 2 3 2" xfId="9642"/>
    <cellStyle name="Normal 5 2 3 3" xfId="9643"/>
    <cellStyle name="Normal 5 2 4" xfId="9644"/>
    <cellStyle name="Normal 5 3" xfId="9645"/>
    <cellStyle name="Normal 5 3 2" xfId="9646"/>
    <cellStyle name="Normal 5 3 2 2" xfId="9647"/>
    <cellStyle name="Normal 5 3 2 3" xfId="9648"/>
    <cellStyle name="Normal 5 3 3" xfId="9649"/>
    <cellStyle name="Normal 5 4" xfId="9650"/>
    <cellStyle name="Normal 5 4 2" xfId="9651"/>
    <cellStyle name="Normal 5 4 3" xfId="9652"/>
    <cellStyle name="Normal 5 5" xfId="9653"/>
    <cellStyle name="Normal 5 5 2" xfId="9654"/>
    <cellStyle name="Normal 5 6" xfId="9655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3" xfId="9670"/>
    <cellStyle name="Normal 6 3 2" xfId="9671"/>
    <cellStyle name="Normal 6 4" xfId="9672"/>
    <cellStyle name="Normal 6 4 2" xfId="9673"/>
    <cellStyle name="Normal 6 5" xfId="9674"/>
    <cellStyle name="Normal 6 5 2" xfId="9675"/>
    <cellStyle name="Normal 6 6" xfId="9676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2" xfId="9689"/>
    <cellStyle name="Normal 7 2 2" xfId="9690"/>
    <cellStyle name="Normal 7 2 3" xfId="9691"/>
    <cellStyle name="Normal 7 3" xfId="9692"/>
    <cellStyle name="Normal 7 3 2" xfId="9693"/>
    <cellStyle name="Normal 7 4" xfId="9694"/>
    <cellStyle name="Normal 7 4 2" xfId="9695"/>
    <cellStyle name="Normal 7 5" xfId="9696"/>
    <cellStyle name="Normal 7 5 2" xfId="9697"/>
    <cellStyle name="Normal 7 6" xfId="9698"/>
    <cellStyle name="Normal 7 7" xfId="9699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3" xfId="9715"/>
    <cellStyle name="Normal 8 3 2" xfId="9716"/>
    <cellStyle name="Normal 8 3 3" xfId="9717"/>
    <cellStyle name="Normal 8 4" xfId="9718"/>
    <cellStyle name="Normal 8 5" xfId="9719"/>
    <cellStyle name="Normal 8 6" xfId="9720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3" xfId="9736"/>
    <cellStyle name="Normal 9 3 2" xfId="9737"/>
    <cellStyle name="Normal 9 4" xfId="9738"/>
    <cellStyle name="Normal 9 4 2" xfId="9739"/>
    <cellStyle name="Normal 9 5" xfId="97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rmal_INCH JUNTA DICIEMBRE ACTUALIZADA EN FEBRERO 8 2004" xfId="9751"/>
    <cellStyle name="Notas 10" xfId="9752"/>
    <cellStyle name="Notas 10 2" xfId="9753"/>
    <cellStyle name="Notas 10 2 2" xfId="11513"/>
    <cellStyle name="Notas 10 3" xfId="11512"/>
    <cellStyle name="Notas 11" xfId="9754"/>
    <cellStyle name="Notas 11 2" xfId="9755"/>
    <cellStyle name="Notas 11 2 2" xfId="11515"/>
    <cellStyle name="Notas 11 3" xfId="11514"/>
    <cellStyle name="Notas 12" xfId="9756"/>
    <cellStyle name="Notas 12 2" xfId="11516"/>
    <cellStyle name="Notas 13" xfId="9757"/>
    <cellStyle name="Notas 13 2" xfId="11517"/>
    <cellStyle name="Notas 14" xfId="9758"/>
    <cellStyle name="Notas 14 2" xfId="11518"/>
    <cellStyle name="Notas 15" xfId="9759"/>
    <cellStyle name="Notas 15 2" xfId="11519"/>
    <cellStyle name="Notas 16" xfId="9760"/>
    <cellStyle name="Notas 16 2" xfId="11520"/>
    <cellStyle name="Notas 17" xfId="9761"/>
    <cellStyle name="Notas 17 2" xfId="11521"/>
    <cellStyle name="Notas 18" xfId="9762"/>
    <cellStyle name="Notas 18 2" xfId="11522"/>
    <cellStyle name="Notas 2" xfId="9763"/>
    <cellStyle name="Notas 2 2" xfId="9764"/>
    <cellStyle name="Notas 2 2 2" xfId="9765"/>
    <cellStyle name="Notas 2 2 2 2" xfId="11524"/>
    <cellStyle name="Notas 2 2 3" xfId="9766"/>
    <cellStyle name="Notas 2 2 3 2" xfId="11525"/>
    <cellStyle name="Notas 2 2 4" xfId="9767"/>
    <cellStyle name="Notas 2 2 5" xfId="11523"/>
    <cellStyle name="Notas 2 3" xfId="9768"/>
    <cellStyle name="Notas 2 3 2" xfId="9769"/>
    <cellStyle name="Notas 2 3 2 2" xfId="11526"/>
    <cellStyle name="Notas 2 3 3" xfId="9770"/>
    <cellStyle name="Notas 2 4" xfId="9771"/>
    <cellStyle name="Notas 2 5" xfId="9772"/>
    <cellStyle name="Notas 2 5 2" xfId="11527"/>
    <cellStyle name="Notas 2 6" xfId="9773"/>
    <cellStyle name="Notas 3" xfId="9774"/>
    <cellStyle name="Notas 3 2" xfId="9775"/>
    <cellStyle name="Notas 3 2 2" xfId="9776"/>
    <cellStyle name="Notas 3 2 3" xfId="9777"/>
    <cellStyle name="Notas 3 2 4" xfId="11528"/>
    <cellStyle name="Notas 3 3" xfId="9778"/>
    <cellStyle name="Notas 3 3 2" xfId="9779"/>
    <cellStyle name="Notas 3 3 3" xfId="11529"/>
    <cellStyle name="Notas 3 4" xfId="9780"/>
    <cellStyle name="Notas 3 5" xfId="9781"/>
    <cellStyle name="Notas 4" xfId="9782"/>
    <cellStyle name="Notas 4 2" xfId="9783"/>
    <cellStyle name="Notas 4 2 2" xfId="9784"/>
    <cellStyle name="Notas 4 2 3" xfId="9785"/>
    <cellStyle name="Notas 4 2 4" xfId="9786"/>
    <cellStyle name="Notas 4 2 5" xfId="11531"/>
    <cellStyle name="Notas 4 3" xfId="9787"/>
    <cellStyle name="Notas 4 3 2" xfId="9788"/>
    <cellStyle name="Notas 4 4" xfId="9789"/>
    <cellStyle name="Notas 4 5" xfId="9790"/>
    <cellStyle name="Notas 4 6" xfId="11530"/>
    <cellStyle name="Notas 5" xfId="9791"/>
    <cellStyle name="Notas 5 2" xfId="9792"/>
    <cellStyle name="Notas 5 2 2" xfId="11533"/>
    <cellStyle name="Notas 5 3" xfId="9793"/>
    <cellStyle name="Notas 5 4" xfId="11532"/>
    <cellStyle name="Notas 6" xfId="9794"/>
    <cellStyle name="Notas 6 2" xfId="9795"/>
    <cellStyle name="Notas 6 2 2" xfId="11535"/>
    <cellStyle name="Notas 6 3" xfId="9796"/>
    <cellStyle name="Notas 6 4" xfId="11534"/>
    <cellStyle name="Notas 7" xfId="9797"/>
    <cellStyle name="Notas 7 2" xfId="9798"/>
    <cellStyle name="Notas 7 2 2" xfId="11537"/>
    <cellStyle name="Notas 7 3" xfId="9799"/>
    <cellStyle name="Notas 7 4" xfId="11536"/>
    <cellStyle name="Notas 8" xfId="9800"/>
    <cellStyle name="Notas 8 2" xfId="9801"/>
    <cellStyle name="Notas 8 2 2" xfId="11539"/>
    <cellStyle name="Notas 8 3" xfId="9802"/>
    <cellStyle name="Notas 8 4" xfId="11538"/>
    <cellStyle name="Notas 9" xfId="9803"/>
    <cellStyle name="Notas 9 2" xfId="9804"/>
    <cellStyle name="Notas 9 2 2" xfId="11541"/>
    <cellStyle name="Notas 9 3" xfId="9805"/>
    <cellStyle name="Notas 9 4" xfId="11540"/>
    <cellStyle name="Note" xfId="9806"/>
    <cellStyle name="Note 10" xfId="9807"/>
    <cellStyle name="Note 10 2" xfId="11543"/>
    <cellStyle name="Note 11" xfId="9808"/>
    <cellStyle name="Note 11 2" xfId="11544"/>
    <cellStyle name="Note 12" xfId="9809"/>
    <cellStyle name="Note 12 2" xfId="11545"/>
    <cellStyle name="Note 13" xfId="9810"/>
    <cellStyle name="Note 13 2" xfId="11546"/>
    <cellStyle name="Note 14" xfId="9811"/>
    <cellStyle name="Note 14 2" xfId="11547"/>
    <cellStyle name="Note 15" xfId="11542"/>
    <cellStyle name="Note 2" xfId="9812"/>
    <cellStyle name="Note 2 2" xfId="9813"/>
    <cellStyle name="Note 2 2 2" xfId="11549"/>
    <cellStyle name="Note 2 3" xfId="9814"/>
    <cellStyle name="Note 2 3 2" xfId="11550"/>
    <cellStyle name="Note 2 4" xfId="9815"/>
    <cellStyle name="Note 2 4 2" xfId="11551"/>
    <cellStyle name="Note 2 5" xfId="11548"/>
    <cellStyle name="Note 3" xfId="9816"/>
    <cellStyle name="Note 3 2" xfId="9817"/>
    <cellStyle name="Note 3 3" xfId="9818"/>
    <cellStyle name="Note 3 3 2" xfId="11552"/>
    <cellStyle name="Note 3_AECM 8909035321" xfId="9819"/>
    <cellStyle name="Note 4" xfId="9820"/>
    <cellStyle name="Note 4 2" xfId="9821"/>
    <cellStyle name="Note 4 3" xfId="9822"/>
    <cellStyle name="Note 4 3 2" xfId="11553"/>
    <cellStyle name="Note 4_AECM 8909035321" xfId="9823"/>
    <cellStyle name="Note 5" xfId="9824"/>
    <cellStyle name="Note 5 2" xfId="9825"/>
    <cellStyle name="Note 5_AECM 8909035321" xfId="9826"/>
    <cellStyle name="Note 6" xfId="9827"/>
    <cellStyle name="Note 6 2" xfId="9828"/>
    <cellStyle name="Note 6_AECM 8909035321" xfId="9829"/>
    <cellStyle name="Note 7" xfId="9830"/>
    <cellStyle name="Note 7 2" xfId="9831"/>
    <cellStyle name="Note 7_AECM 8909035321" xfId="9832"/>
    <cellStyle name="Note 8" xfId="9833"/>
    <cellStyle name="Note 8 2" xfId="9834"/>
    <cellStyle name="Note 8_AECM 8909035321" xfId="9835"/>
    <cellStyle name="Note 9" xfId="9836"/>
    <cellStyle name="Note 9 2" xfId="9837"/>
    <cellStyle name="Note 9_AECM 8909035321" xfId="9838"/>
    <cellStyle name="Note_1Modelo Plantillas Mandato SISS Junio 09 entrega" xfId="9839"/>
    <cellStyle name="Output" xfId="9840"/>
    <cellStyle name="Output 2" xfId="9841"/>
    <cellStyle name="Output 2 2" xfId="11555"/>
    <cellStyle name="Output 3" xfId="9842"/>
    <cellStyle name="Output 3 2" xfId="11556"/>
    <cellStyle name="Output 4" xfId="9843"/>
    <cellStyle name="Output 4 2" xfId="11557"/>
    <cellStyle name="Output 5" xfId="9844"/>
    <cellStyle name="Output 5 2" xfId="11558"/>
    <cellStyle name="Output 6" xfId="11554"/>
    <cellStyle name="Percent [2]" xfId="9845"/>
    <cellStyle name="Porcentaje" xfId="2" builtinId="5"/>
    <cellStyle name="Porcentaje 2" xfId="9846"/>
    <cellStyle name="Porcentaje 2 2" xfId="9847"/>
    <cellStyle name="Porcentaje 3" xfId="9848"/>
    <cellStyle name="Porcentaje 3 2" xfId="9849"/>
    <cellStyle name="Porcentaje 4" xfId="9850"/>
    <cellStyle name="Porcentaje 5" xfId="9851"/>
    <cellStyle name="Porcentaje 6" xfId="9852"/>
    <cellStyle name="Porcentaje 7" xfId="9853"/>
    <cellStyle name="Porcentaje 8" xfId="9854"/>
    <cellStyle name="Porcentaje 9" xfId="9855"/>
    <cellStyle name="Porcentual 10" xfId="6"/>
    <cellStyle name="Porcentual 10 2" xfId="9856"/>
    <cellStyle name="Porcentual 11" xfId="9857"/>
    <cellStyle name="Porcentual 11 2" xfId="9858"/>
    <cellStyle name="Porcentual 12" xfId="9859"/>
    <cellStyle name="Porcentual 12 2" xfId="9860"/>
    <cellStyle name="Porcentual 12 2 2" xfId="9861"/>
    <cellStyle name="Porcentual 12 3" xfId="9862"/>
    <cellStyle name="Porcentual 13" xfId="9863"/>
    <cellStyle name="Porcentual 13 2" xfId="9864"/>
    <cellStyle name="Porcentual 14" xfId="9865"/>
    <cellStyle name="Porcentual 14 2" xfId="9866"/>
    <cellStyle name="Porcentual 15" xfId="9867"/>
    <cellStyle name="Porcentual 15 2" xfId="9868"/>
    <cellStyle name="Porcentual 16" xfId="9869"/>
    <cellStyle name="Porcentual 16 2" xfId="9870"/>
    <cellStyle name="Porcentual 17" xfId="9871"/>
    <cellStyle name="Porcentual 17 2" xfId="9872"/>
    <cellStyle name="Porcentual 18" xfId="9873"/>
    <cellStyle name="Porcentual 18 2" xfId="9874"/>
    <cellStyle name="Porcentual 19" xfId="9875"/>
    <cellStyle name="Porcentual 19 2" xfId="9876"/>
    <cellStyle name="Porcentual 2" xfId="4"/>
    <cellStyle name="Porcentual 2 10" xfId="9877"/>
    <cellStyle name="Porcentual 2 11" xfId="9878"/>
    <cellStyle name="Porcentual 2 12" xfId="9879"/>
    <cellStyle name="Porcentual 2 13" xfId="9880"/>
    <cellStyle name="Porcentual 2 14" xfId="9881"/>
    <cellStyle name="Porcentual 2 15" xfId="9882"/>
    <cellStyle name="Porcentual 2 16" xfId="9883"/>
    <cellStyle name="Porcentual 2 17" xfId="9884"/>
    <cellStyle name="Porcentual 2 18" xfId="9885"/>
    <cellStyle name="Porcentual 2 19" xfId="9886"/>
    <cellStyle name="Porcentual 2 2" xfId="9887"/>
    <cellStyle name="Porcentual 2 2 2" xfId="9888"/>
    <cellStyle name="Porcentual 2 2 2 2" xfId="9889"/>
    <cellStyle name="Porcentual 2 20" xfId="9890"/>
    <cellStyle name="Porcentual 2 21" xfId="9891"/>
    <cellStyle name="Porcentual 2 22" xfId="9892"/>
    <cellStyle name="Porcentual 2 23" xfId="9893"/>
    <cellStyle name="Porcentual 2 3" xfId="9894"/>
    <cellStyle name="Porcentual 2 3 2" xfId="9895"/>
    <cellStyle name="Porcentual 2 4" xfId="9896"/>
    <cellStyle name="Porcentual 2 4 2" xfId="9897"/>
    <cellStyle name="Porcentual 2 5" xfId="9898"/>
    <cellStyle name="Porcentual 2 5 2" xfId="9899"/>
    <cellStyle name="Porcentual 2 6" xfId="9900"/>
    <cellStyle name="Porcentual 2 7" xfId="9901"/>
    <cellStyle name="Porcentual 2 8" xfId="9902"/>
    <cellStyle name="Porcentual 2 9" xfId="9903"/>
    <cellStyle name="Porcentual 20" xfId="9904"/>
    <cellStyle name="Porcentual 20 2" xfId="9905"/>
    <cellStyle name="Porcentual 21" xfId="9906"/>
    <cellStyle name="Porcentual 21 2" xfId="9907"/>
    <cellStyle name="Porcentual 22" xfId="9908"/>
    <cellStyle name="Porcentual 22 2" xfId="9909"/>
    <cellStyle name="Porcentual 23" xfId="9910"/>
    <cellStyle name="Porcentual 23 2" xfId="9911"/>
    <cellStyle name="Porcentual 24" xfId="9912"/>
    <cellStyle name="Porcentual 24 2" xfId="9913"/>
    <cellStyle name="Porcentual 25" xfId="9914"/>
    <cellStyle name="Porcentual 25 2" xfId="9915"/>
    <cellStyle name="Porcentual 26" xfId="9916"/>
    <cellStyle name="Porcentual 26 2" xfId="9917"/>
    <cellStyle name="Porcentual 27" xfId="9918"/>
    <cellStyle name="Porcentual 27 2" xfId="9919"/>
    <cellStyle name="Porcentual 28" xfId="9920"/>
    <cellStyle name="Porcentual 28 2" xfId="9921"/>
    <cellStyle name="Porcentual 29" xfId="9922"/>
    <cellStyle name="Porcentual 29 2" xfId="9923"/>
    <cellStyle name="Porcentual 3" xfId="9924"/>
    <cellStyle name="Porcentual 3 2" xfId="9925"/>
    <cellStyle name="Porcentual 3 2 2" xfId="9926"/>
    <cellStyle name="Porcentual 3 2 2 2" xfId="9927"/>
    <cellStyle name="Porcentual 3 3" xfId="9928"/>
    <cellStyle name="Porcentual 30" xfId="9929"/>
    <cellStyle name="Porcentual 30 2" xfId="9930"/>
    <cellStyle name="Porcentual 31" xfId="9931"/>
    <cellStyle name="Porcentual 31 2" xfId="9932"/>
    <cellStyle name="Porcentual 32" xfId="9933"/>
    <cellStyle name="Porcentual 32 2" xfId="9934"/>
    <cellStyle name="Porcentual 33" xfId="9935"/>
    <cellStyle name="Porcentual 33 2" xfId="9936"/>
    <cellStyle name="Porcentual 34" xfId="9937"/>
    <cellStyle name="Porcentual 34 2" xfId="9938"/>
    <cellStyle name="Porcentual 35" xfId="9939"/>
    <cellStyle name="Porcentual 35 2" xfId="9940"/>
    <cellStyle name="Porcentual 36" xfId="9941"/>
    <cellStyle name="Porcentual 36 2" xfId="9942"/>
    <cellStyle name="Porcentual 37" xfId="9943"/>
    <cellStyle name="Porcentual 37 2" xfId="9944"/>
    <cellStyle name="Porcentual 38" xfId="9945"/>
    <cellStyle name="Porcentual 38 2" xfId="9946"/>
    <cellStyle name="Porcentual 39" xfId="9947"/>
    <cellStyle name="Porcentual 39 2" xfId="9948"/>
    <cellStyle name="Porcentual 4" xfId="9949"/>
    <cellStyle name="Porcentual 4 2" xfId="9950"/>
    <cellStyle name="Porcentual 4 3" xfId="9951"/>
    <cellStyle name="Porcentual 40" xfId="9952"/>
    <cellStyle name="Porcentual 40 2" xfId="9953"/>
    <cellStyle name="Porcentual 41" xfId="9954"/>
    <cellStyle name="Porcentual 41 2" xfId="9955"/>
    <cellStyle name="Porcentual 42" xfId="9956"/>
    <cellStyle name="Porcentual 42 2" xfId="9957"/>
    <cellStyle name="Porcentual 43" xfId="9958"/>
    <cellStyle name="Porcentual 43 2" xfId="9959"/>
    <cellStyle name="Porcentual 44" xfId="9960"/>
    <cellStyle name="Porcentual 44 2" xfId="9961"/>
    <cellStyle name="Porcentual 45" xfId="9962"/>
    <cellStyle name="Porcentual 45 2" xfId="9963"/>
    <cellStyle name="Porcentual 46" xfId="9964"/>
    <cellStyle name="Porcentual 46 2" xfId="9965"/>
    <cellStyle name="Porcentual 47" xfId="9966"/>
    <cellStyle name="Porcentual 47 2" xfId="9967"/>
    <cellStyle name="Porcentual 48" xfId="9968"/>
    <cellStyle name="Porcentual 48 2" xfId="9969"/>
    <cellStyle name="Porcentual 49" xfId="9970"/>
    <cellStyle name="Porcentual 5" xfId="9971"/>
    <cellStyle name="Porcentual 5 2" xfId="9972"/>
    <cellStyle name="Porcentual 5 3" xfId="9973"/>
    <cellStyle name="Porcentual 50" xfId="9974"/>
    <cellStyle name="Porcentual 51" xfId="9975"/>
    <cellStyle name="Porcentual 52" xfId="9976"/>
    <cellStyle name="Porcentual 6" xfId="9977"/>
    <cellStyle name="Porcentual 6 2" xfId="9978"/>
    <cellStyle name="Porcentual 7" xfId="9979"/>
    <cellStyle name="Porcentual 7 2" xfId="9980"/>
    <cellStyle name="Porcentual 8" xfId="9981"/>
    <cellStyle name="Porcentual 8 2" xfId="9982"/>
    <cellStyle name="Porcentual 9" xfId="9983"/>
    <cellStyle name="Porcentual 9 2" xfId="9984"/>
    <cellStyle name="Porcentual 9 3" xfId="9985"/>
    <cellStyle name="Porcentual 9 4" xfId="9986"/>
    <cellStyle name="proyeccion" xfId="9987"/>
    <cellStyle name="Salida 10" xfId="9988"/>
    <cellStyle name="Salida 10 2" xfId="11559"/>
    <cellStyle name="Salida 11" xfId="9989"/>
    <cellStyle name="Salida 11 2" xfId="11560"/>
    <cellStyle name="Salida 12" xfId="9990"/>
    <cellStyle name="Salida 12 2" xfId="11561"/>
    <cellStyle name="Salida 13" xfId="9991"/>
    <cellStyle name="Salida 13 2" xfId="11562"/>
    <cellStyle name="Salida 14" xfId="9992"/>
    <cellStyle name="Salida 14 2" xfId="11563"/>
    <cellStyle name="Salida 15" xfId="9993"/>
    <cellStyle name="Salida 15 2" xfId="11564"/>
    <cellStyle name="Salida 16" xfId="9994"/>
    <cellStyle name="Salida 2" xfId="9995"/>
    <cellStyle name="Salida 2 2" xfId="9996"/>
    <cellStyle name="Salida 2 2 2" xfId="11566"/>
    <cellStyle name="Salida 2 3" xfId="9997"/>
    <cellStyle name="Salida 2 3 2" xfId="11567"/>
    <cellStyle name="Salida 2 4" xfId="11565"/>
    <cellStyle name="Salida 3" xfId="9998"/>
    <cellStyle name="Salida 3 2" xfId="9999"/>
    <cellStyle name="Salida 3 3" xfId="11568"/>
    <cellStyle name="Salida 4" xfId="10000"/>
    <cellStyle name="Salida 4 2" xfId="11569"/>
    <cellStyle name="Salida 5" xfId="10001"/>
    <cellStyle name="Salida 5 2" xfId="11570"/>
    <cellStyle name="Salida 6" xfId="10002"/>
    <cellStyle name="Salida 6 2" xfId="11571"/>
    <cellStyle name="Salida 7" xfId="10003"/>
    <cellStyle name="Salida 7 2" xfId="11572"/>
    <cellStyle name="Salida 8" xfId="10004"/>
    <cellStyle name="Salida 8 2" xfId="11573"/>
    <cellStyle name="Salida 9" xfId="10005"/>
    <cellStyle name="Salida 9 2" xfId="11574"/>
    <cellStyle name="SAPBEXaggData" xfId="10006"/>
    <cellStyle name="SAPBEXaggData 10" xfId="10007"/>
    <cellStyle name="SAPBEXaggData 10 2" xfId="10008"/>
    <cellStyle name="SAPBEXaggData 10 2 2" xfId="11577"/>
    <cellStyle name="SAPBEXaggData 10 3" xfId="10009"/>
    <cellStyle name="SAPBEXaggData 10 3 2" xfId="11578"/>
    <cellStyle name="SAPBEXaggData 10 4" xfId="11576"/>
    <cellStyle name="SAPBEXaggData 100" xfId="10010"/>
    <cellStyle name="SAPBEXaggData 100 2" xfId="11579"/>
    <cellStyle name="SAPBEXaggData 11" xfId="10011"/>
    <cellStyle name="SAPBEXaggData 11 2" xfId="10012"/>
    <cellStyle name="SAPBEXaggData 11 2 2" xfId="11581"/>
    <cellStyle name="SAPBEXaggData 11 3" xfId="10013"/>
    <cellStyle name="SAPBEXaggData 11 3 2" xfId="11582"/>
    <cellStyle name="SAPBEXaggData 11 4" xfId="11580"/>
    <cellStyle name="SAPBEXaggData 12" xfId="10014"/>
    <cellStyle name="SAPBEXaggData 12 2" xfId="11583"/>
    <cellStyle name="SAPBEXaggData 13" xfId="10015"/>
    <cellStyle name="SAPBEXaggData 13 2" xfId="11584"/>
    <cellStyle name="SAPBEXaggData 14" xfId="11575"/>
    <cellStyle name="SAPBEXaggData 2" xfId="10016"/>
    <cellStyle name="SAPBEXaggData 2 2" xfId="10017"/>
    <cellStyle name="SAPBEXaggData 2 2 2" xfId="11586"/>
    <cellStyle name="SAPBEXaggData 2 3" xfId="10018"/>
    <cellStyle name="SAPBEXaggData 2 3 2" xfId="11587"/>
    <cellStyle name="SAPBEXaggData 2 4" xfId="11585"/>
    <cellStyle name="SAPBEXaggData 3" xfId="10019"/>
    <cellStyle name="SAPBEXaggData 3 2" xfId="10020"/>
    <cellStyle name="SAPBEXaggData 3 2 2" xfId="11589"/>
    <cellStyle name="SAPBEXaggData 3 3" xfId="10021"/>
    <cellStyle name="SAPBEXaggData 3 3 2" xfId="11590"/>
    <cellStyle name="SAPBEXaggData 3 4" xfId="11588"/>
    <cellStyle name="SAPBEXaggData 4" xfId="10022"/>
    <cellStyle name="SAPBEXaggData 4 2" xfId="10023"/>
    <cellStyle name="SAPBEXaggData 4 2 2" xfId="11592"/>
    <cellStyle name="SAPBEXaggData 4 3" xfId="10024"/>
    <cellStyle name="SAPBEXaggData 4 3 2" xfId="11593"/>
    <cellStyle name="SAPBEXaggData 4 4" xfId="10025"/>
    <cellStyle name="SAPBEXaggData 4 4 2" xfId="11594"/>
    <cellStyle name="SAPBEXaggData 4 5" xfId="11591"/>
    <cellStyle name="SAPBEXaggData 5" xfId="10026"/>
    <cellStyle name="SAPBEXaggData 5 2" xfId="10027"/>
    <cellStyle name="SAPBEXaggData 5 2 2" xfId="11596"/>
    <cellStyle name="SAPBEXaggData 5 3" xfId="10028"/>
    <cellStyle name="SAPBEXaggData 5 3 2" xfId="11597"/>
    <cellStyle name="SAPBEXaggData 5 4" xfId="11595"/>
    <cellStyle name="SAPBEXaggData 6" xfId="10029"/>
    <cellStyle name="SAPBEXaggData 6 2" xfId="10030"/>
    <cellStyle name="SAPBEXaggData 6 2 2" xfId="11599"/>
    <cellStyle name="SAPBEXaggData 6 3" xfId="10031"/>
    <cellStyle name="SAPBEXaggData 6 3 2" xfId="11600"/>
    <cellStyle name="SAPBEXaggData 6 4" xfId="11598"/>
    <cellStyle name="SAPBEXaggData 7" xfId="10032"/>
    <cellStyle name="SAPBEXaggData 7 2" xfId="10033"/>
    <cellStyle name="SAPBEXaggData 7 2 2" xfId="11602"/>
    <cellStyle name="SAPBEXaggData 7 3" xfId="10034"/>
    <cellStyle name="SAPBEXaggData 7 3 2" xfId="11603"/>
    <cellStyle name="SAPBEXaggData 7 4" xfId="11601"/>
    <cellStyle name="SAPBEXaggData 8" xfId="10035"/>
    <cellStyle name="SAPBEXaggData 8 2" xfId="10036"/>
    <cellStyle name="SAPBEXaggData 8 2 2" xfId="11605"/>
    <cellStyle name="SAPBEXaggData 8 3" xfId="10037"/>
    <cellStyle name="SAPBEXaggData 8 3 2" xfId="11606"/>
    <cellStyle name="SAPBEXaggData 8 4" xfId="11604"/>
    <cellStyle name="SAPBEXaggData 9" xfId="10038"/>
    <cellStyle name="SAPBEXaggData 9 2" xfId="10039"/>
    <cellStyle name="SAPBEXaggData 9 2 2" xfId="11608"/>
    <cellStyle name="SAPBEXaggData 9 3" xfId="10040"/>
    <cellStyle name="SAPBEXaggData 9 3 2" xfId="11609"/>
    <cellStyle name="SAPBEXaggData 9 4" xfId="11607"/>
    <cellStyle name="SAPBEXaggData_1Modelo Plantillas Mandato SISS Junio 09 entrega" xfId="10041"/>
    <cellStyle name="SAPBEXaggDataEmph" xfId="10042"/>
    <cellStyle name="SAPBEXaggDataEmph 2" xfId="10043"/>
    <cellStyle name="SAPBEXaggDataEmph 2 2" xfId="11611"/>
    <cellStyle name="SAPBEXaggDataEmph 3" xfId="10044"/>
    <cellStyle name="SAPBEXaggDataEmph 3 2" xfId="10045"/>
    <cellStyle name="SAPBEXaggDataEmph 3 2 2" xfId="11613"/>
    <cellStyle name="SAPBEXaggDataEmph 3 3" xfId="11612"/>
    <cellStyle name="SAPBEXaggDataEmph 4" xfId="11610"/>
    <cellStyle name="SAPBEXaggDataEmph_AECM 8909035321" xfId="10046"/>
    <cellStyle name="SAPBEXaggItem" xfId="10047"/>
    <cellStyle name="SAPBEXaggItem 10" xfId="10048"/>
    <cellStyle name="SAPBEXaggItem 10 2" xfId="10049"/>
    <cellStyle name="SAPBEXaggItem 10 2 2" xfId="11616"/>
    <cellStyle name="SAPBEXaggItem 10 3" xfId="10050"/>
    <cellStyle name="SAPBEXaggItem 10 3 2" xfId="11617"/>
    <cellStyle name="SAPBEXaggItem 10 4" xfId="11615"/>
    <cellStyle name="SAPBEXaggItem 100" xfId="10051"/>
    <cellStyle name="SAPBEXaggItem 100 2" xfId="11618"/>
    <cellStyle name="SAPBEXaggItem 11" xfId="10052"/>
    <cellStyle name="SAPBEXaggItem 11 2" xfId="10053"/>
    <cellStyle name="SAPBEXaggItem 11 2 2" xfId="11620"/>
    <cellStyle name="SAPBEXaggItem 11 3" xfId="10054"/>
    <cellStyle name="SAPBEXaggItem 11 3 2" xfId="11621"/>
    <cellStyle name="SAPBEXaggItem 11 4" xfId="11619"/>
    <cellStyle name="SAPBEXaggItem 12" xfId="10055"/>
    <cellStyle name="SAPBEXaggItem 12 2" xfId="11622"/>
    <cellStyle name="SAPBEXaggItem 13" xfId="10056"/>
    <cellStyle name="SAPBEXaggItem 13 2" xfId="11623"/>
    <cellStyle name="SAPBEXaggItem 14" xfId="11614"/>
    <cellStyle name="SAPBEXaggItem 2" xfId="10057"/>
    <cellStyle name="SAPBEXaggItem 2 2" xfId="10058"/>
    <cellStyle name="SAPBEXaggItem 2 2 2" xfId="11625"/>
    <cellStyle name="SAPBEXaggItem 2 3" xfId="10059"/>
    <cellStyle name="SAPBEXaggItem 2 3 2" xfId="11626"/>
    <cellStyle name="SAPBEXaggItem 2 4" xfId="11624"/>
    <cellStyle name="SAPBEXaggItem 3" xfId="10060"/>
    <cellStyle name="SAPBEXaggItem 3 2" xfId="10061"/>
    <cellStyle name="SAPBEXaggItem 3 2 2" xfId="11628"/>
    <cellStyle name="SAPBEXaggItem 3 3" xfId="10062"/>
    <cellStyle name="SAPBEXaggItem 3 3 2" xfId="11629"/>
    <cellStyle name="SAPBEXaggItem 3 4" xfId="11627"/>
    <cellStyle name="SAPBEXaggItem 4" xfId="10063"/>
    <cellStyle name="SAPBEXaggItem 4 2" xfId="10064"/>
    <cellStyle name="SAPBEXaggItem 4 2 2" xfId="11631"/>
    <cellStyle name="SAPBEXaggItem 4 3" xfId="10065"/>
    <cellStyle name="SAPBEXaggItem 4 3 2" xfId="11632"/>
    <cellStyle name="SAPBEXaggItem 4 4" xfId="10066"/>
    <cellStyle name="SAPBEXaggItem 4 4 2" xfId="11633"/>
    <cellStyle name="SAPBEXaggItem 4 5" xfId="11630"/>
    <cellStyle name="SAPBEXaggItem 5" xfId="10067"/>
    <cellStyle name="SAPBEXaggItem 5 2" xfId="10068"/>
    <cellStyle name="SAPBEXaggItem 5 2 2" xfId="11635"/>
    <cellStyle name="SAPBEXaggItem 5 3" xfId="10069"/>
    <cellStyle name="SAPBEXaggItem 5 3 2" xfId="11636"/>
    <cellStyle name="SAPBEXaggItem 5 4" xfId="11634"/>
    <cellStyle name="SAPBEXaggItem 6" xfId="10070"/>
    <cellStyle name="SAPBEXaggItem 6 2" xfId="10071"/>
    <cellStyle name="SAPBEXaggItem 6 2 2" xfId="11638"/>
    <cellStyle name="SAPBEXaggItem 6 3" xfId="10072"/>
    <cellStyle name="SAPBEXaggItem 6 3 2" xfId="11639"/>
    <cellStyle name="SAPBEXaggItem 6 4" xfId="11637"/>
    <cellStyle name="SAPBEXaggItem 7" xfId="10073"/>
    <cellStyle name="SAPBEXaggItem 7 2" xfId="10074"/>
    <cellStyle name="SAPBEXaggItem 7 2 2" xfId="11641"/>
    <cellStyle name="SAPBEXaggItem 7 3" xfId="10075"/>
    <cellStyle name="SAPBEXaggItem 7 3 2" xfId="11642"/>
    <cellStyle name="SAPBEXaggItem 7 4" xfId="11640"/>
    <cellStyle name="SAPBEXaggItem 8" xfId="10076"/>
    <cellStyle name="SAPBEXaggItem 8 2" xfId="10077"/>
    <cellStyle name="SAPBEXaggItem 8 2 2" xfId="11644"/>
    <cellStyle name="SAPBEXaggItem 8 3" xfId="10078"/>
    <cellStyle name="SAPBEXaggItem 8 3 2" xfId="11645"/>
    <cellStyle name="SAPBEXaggItem 8 4" xfId="11643"/>
    <cellStyle name="SAPBEXaggItem 9" xfId="10079"/>
    <cellStyle name="SAPBEXaggItem 9 2" xfId="10080"/>
    <cellStyle name="SAPBEXaggItem 9 2 2" xfId="11647"/>
    <cellStyle name="SAPBEXaggItem 9 3" xfId="10081"/>
    <cellStyle name="SAPBEXaggItem 9 3 2" xfId="11648"/>
    <cellStyle name="SAPBEXaggItem 9 4" xfId="11646"/>
    <cellStyle name="SAPBEXaggItem_1Modelo Plantillas Mandato SISS Junio 09 entrega" xfId="10082"/>
    <cellStyle name="SAPBEXaggItemX" xfId="10083"/>
    <cellStyle name="SAPBEXaggItemX 2" xfId="10084"/>
    <cellStyle name="SAPBEXaggItemX 2 2" xfId="11650"/>
    <cellStyle name="SAPBEXaggItemX 3" xfId="10085"/>
    <cellStyle name="SAPBEXaggItemX 3 2" xfId="11651"/>
    <cellStyle name="SAPBEXaggItemX 4" xfId="10086"/>
    <cellStyle name="SAPBEXaggItemX 4 2" xfId="11652"/>
    <cellStyle name="SAPBEXaggItemX 5" xfId="11649"/>
    <cellStyle name="SAPBEXaggItemX_AECM 8909035321" xfId="10087"/>
    <cellStyle name="SAPBEXchaText" xfId="10088"/>
    <cellStyle name="SAPBEXchaText 10" xfId="10089"/>
    <cellStyle name="SAPBEXchaText 10 2" xfId="10090"/>
    <cellStyle name="SAPBEXchaText 10 2 2" xfId="11654"/>
    <cellStyle name="SAPBEXchaText 10 3" xfId="10091"/>
    <cellStyle name="SAPBEXchaText 10 3 2" xfId="11655"/>
    <cellStyle name="SAPBEXchaText 10 4" xfId="11653"/>
    <cellStyle name="SAPBEXchaText 11" xfId="10092"/>
    <cellStyle name="SAPBEXchaText 11 2" xfId="10093"/>
    <cellStyle name="SAPBEXchaText 11 2 2" xfId="11657"/>
    <cellStyle name="SAPBEXchaText 11 3" xfId="10094"/>
    <cellStyle name="SAPBEXchaText 11 3 2" xfId="11658"/>
    <cellStyle name="SAPBEXchaText 11 4" xfId="11656"/>
    <cellStyle name="SAPBEXchaText 12" xfId="10095"/>
    <cellStyle name="SAPBEXchaText 12 2" xfId="11659"/>
    <cellStyle name="SAPBEXchaText 13" xfId="10096"/>
    <cellStyle name="SAPBEXchaText 13 2" xfId="11660"/>
    <cellStyle name="SAPBEXchaText 2" xfId="10097"/>
    <cellStyle name="SAPBEXchaText 2 2" xfId="10098"/>
    <cellStyle name="SAPBEXchaText 2 2 2" xfId="11662"/>
    <cellStyle name="SAPBEXchaText 2 3" xfId="10099"/>
    <cellStyle name="SAPBEXchaText 2 3 2" xfId="11663"/>
    <cellStyle name="SAPBEXchaText 2 4" xfId="11661"/>
    <cellStyle name="SAPBEXchaText 3" xfId="10100"/>
    <cellStyle name="SAPBEXchaText 3 2" xfId="10101"/>
    <cellStyle name="SAPBEXchaText 3 2 2" xfId="11665"/>
    <cellStyle name="SAPBEXchaText 3 3" xfId="10102"/>
    <cellStyle name="SAPBEXchaText 3 3 2" xfId="11666"/>
    <cellStyle name="SAPBEXchaText 3 4" xfId="10103"/>
    <cellStyle name="SAPBEXchaText 3 4 2" xfId="11667"/>
    <cellStyle name="SAPBEXchaText 3 5" xfId="11664"/>
    <cellStyle name="SAPBEXchaText 4" xfId="10104"/>
    <cellStyle name="SAPBEXchaText 4 2" xfId="10105"/>
    <cellStyle name="SAPBEXchaText 4 2 2" xfId="11668"/>
    <cellStyle name="SAPBEXchaText 4 3" xfId="10106"/>
    <cellStyle name="SAPBEXchaText 4 3 2" xfId="11669"/>
    <cellStyle name="SAPBEXchaText 4 4" xfId="10107"/>
    <cellStyle name="SAPBEXchaText 4 4 2" xfId="11670"/>
    <cellStyle name="SAPBEXchaText 5" xfId="10108"/>
    <cellStyle name="SAPBEXchaText 5 2" xfId="10109"/>
    <cellStyle name="SAPBEXchaText 5 2 2" xfId="11672"/>
    <cellStyle name="SAPBEXchaText 5 3" xfId="10110"/>
    <cellStyle name="SAPBEXchaText 5 3 2" xfId="11673"/>
    <cellStyle name="SAPBEXchaText 5 4" xfId="11671"/>
    <cellStyle name="SAPBEXchaText 6" xfId="10111"/>
    <cellStyle name="SAPBEXchaText 6 2" xfId="10112"/>
    <cellStyle name="SAPBEXchaText 6 2 2" xfId="11675"/>
    <cellStyle name="SAPBEXchaText 6 3" xfId="10113"/>
    <cellStyle name="SAPBEXchaText 6 3 2" xfId="11676"/>
    <cellStyle name="SAPBEXchaText 6 4" xfId="11674"/>
    <cellStyle name="SAPBEXchaText 7" xfId="10114"/>
    <cellStyle name="SAPBEXchaText 7 2" xfId="10115"/>
    <cellStyle name="SAPBEXchaText 7 2 2" xfId="11678"/>
    <cellStyle name="SAPBEXchaText 7 3" xfId="10116"/>
    <cellStyle name="SAPBEXchaText 7 3 2" xfId="11679"/>
    <cellStyle name="SAPBEXchaText 7 4" xfId="11677"/>
    <cellStyle name="SAPBEXchaText 8" xfId="10117"/>
    <cellStyle name="SAPBEXchaText 8 2" xfId="10118"/>
    <cellStyle name="SAPBEXchaText 8 2 2" xfId="11681"/>
    <cellStyle name="SAPBEXchaText 8 3" xfId="10119"/>
    <cellStyle name="SAPBEXchaText 8 3 2" xfId="11682"/>
    <cellStyle name="SAPBEXchaText 8 4" xfId="11680"/>
    <cellStyle name="SAPBEXchaText 9" xfId="10120"/>
    <cellStyle name="SAPBEXchaText 9 2" xfId="10121"/>
    <cellStyle name="SAPBEXchaText 9 2 2" xfId="11684"/>
    <cellStyle name="SAPBEXchaText 9 3" xfId="10122"/>
    <cellStyle name="SAPBEXchaText 9 3 2" xfId="11685"/>
    <cellStyle name="SAPBEXchaText 9 4" xfId="11683"/>
    <cellStyle name="SAPBEXchaText_1Modelo Plantillas Mandato SISS Junio 09 entrega" xfId="10123"/>
    <cellStyle name="SAPBEXexcBad7" xfId="10124"/>
    <cellStyle name="SAPBEXexcBad7 10" xfId="10125"/>
    <cellStyle name="SAPBEXexcBad7 10 2" xfId="10126"/>
    <cellStyle name="SAPBEXexcBad7 10 2 2" xfId="11688"/>
    <cellStyle name="SAPBEXexcBad7 10 3" xfId="10127"/>
    <cellStyle name="SAPBEXexcBad7 10 3 2" xfId="11689"/>
    <cellStyle name="SAPBEXexcBad7 10 4" xfId="11687"/>
    <cellStyle name="SAPBEXexcBad7 11" xfId="10128"/>
    <cellStyle name="SAPBEXexcBad7 11 2" xfId="10129"/>
    <cellStyle name="SAPBEXexcBad7 11 2 2" xfId="11691"/>
    <cellStyle name="SAPBEXexcBad7 11 3" xfId="10130"/>
    <cellStyle name="SAPBEXexcBad7 11 3 2" xfId="11692"/>
    <cellStyle name="SAPBEXexcBad7 11 4" xfId="11690"/>
    <cellStyle name="SAPBEXexcBad7 12" xfId="10131"/>
    <cellStyle name="SAPBEXexcBad7 12 2" xfId="11693"/>
    <cellStyle name="SAPBEXexcBad7 13" xfId="10132"/>
    <cellStyle name="SAPBEXexcBad7 13 2" xfId="11694"/>
    <cellStyle name="SAPBEXexcBad7 14" xfId="11686"/>
    <cellStyle name="SAPBEXexcBad7 2" xfId="10133"/>
    <cellStyle name="SAPBEXexcBad7 2 2" xfId="10134"/>
    <cellStyle name="SAPBEXexcBad7 2 2 2" xfId="11696"/>
    <cellStyle name="SAPBEXexcBad7 2 3" xfId="10135"/>
    <cellStyle name="SAPBEXexcBad7 2 3 2" xfId="11697"/>
    <cellStyle name="SAPBEXexcBad7 2 4" xfId="11695"/>
    <cellStyle name="SAPBEXexcBad7 3" xfId="10136"/>
    <cellStyle name="SAPBEXexcBad7 3 2" xfId="10137"/>
    <cellStyle name="SAPBEXexcBad7 3 2 2" xfId="11699"/>
    <cellStyle name="SAPBEXexcBad7 3 3" xfId="10138"/>
    <cellStyle name="SAPBEXexcBad7 3 3 2" xfId="11700"/>
    <cellStyle name="SAPBEXexcBad7 3 4" xfId="11698"/>
    <cellStyle name="SAPBEXexcBad7 4" xfId="10139"/>
    <cellStyle name="SAPBEXexcBad7 4 2" xfId="10140"/>
    <cellStyle name="SAPBEXexcBad7 4 2 2" xfId="11702"/>
    <cellStyle name="SAPBEXexcBad7 4 3" xfId="10141"/>
    <cellStyle name="SAPBEXexcBad7 4 3 2" xfId="11703"/>
    <cellStyle name="SAPBEXexcBad7 4 4" xfId="10142"/>
    <cellStyle name="SAPBEXexcBad7 4 4 2" xfId="11704"/>
    <cellStyle name="SAPBEXexcBad7 4 5" xfId="11701"/>
    <cellStyle name="SAPBEXexcBad7 5" xfId="10143"/>
    <cellStyle name="SAPBEXexcBad7 5 2" xfId="10144"/>
    <cellStyle name="SAPBEXexcBad7 5 2 2" xfId="11706"/>
    <cellStyle name="SAPBEXexcBad7 5 3" xfId="10145"/>
    <cellStyle name="SAPBEXexcBad7 5 3 2" xfId="11707"/>
    <cellStyle name="SAPBEXexcBad7 5 4" xfId="11705"/>
    <cellStyle name="SAPBEXexcBad7 6" xfId="10146"/>
    <cellStyle name="SAPBEXexcBad7 6 2" xfId="10147"/>
    <cellStyle name="SAPBEXexcBad7 6 2 2" xfId="11709"/>
    <cellStyle name="SAPBEXexcBad7 6 3" xfId="10148"/>
    <cellStyle name="SAPBEXexcBad7 6 3 2" xfId="11710"/>
    <cellStyle name="SAPBEXexcBad7 6 4" xfId="11708"/>
    <cellStyle name="SAPBEXexcBad7 7" xfId="10149"/>
    <cellStyle name="SAPBEXexcBad7 7 2" xfId="10150"/>
    <cellStyle name="SAPBEXexcBad7 7 2 2" xfId="11712"/>
    <cellStyle name="SAPBEXexcBad7 7 3" xfId="10151"/>
    <cellStyle name="SAPBEXexcBad7 7 3 2" xfId="11713"/>
    <cellStyle name="SAPBEXexcBad7 7 4" xfId="11711"/>
    <cellStyle name="SAPBEXexcBad7 8" xfId="10152"/>
    <cellStyle name="SAPBEXexcBad7 8 2" xfId="10153"/>
    <cellStyle name="SAPBEXexcBad7 8 2 2" xfId="11715"/>
    <cellStyle name="SAPBEXexcBad7 8 3" xfId="10154"/>
    <cellStyle name="SAPBEXexcBad7 8 3 2" xfId="11716"/>
    <cellStyle name="SAPBEXexcBad7 8 4" xfId="11714"/>
    <cellStyle name="SAPBEXexcBad7 9" xfId="10155"/>
    <cellStyle name="SAPBEXexcBad7 9 2" xfId="10156"/>
    <cellStyle name="SAPBEXexcBad7 9 2 2" xfId="11718"/>
    <cellStyle name="SAPBEXexcBad7 9 3" xfId="10157"/>
    <cellStyle name="SAPBEXexcBad7 9 3 2" xfId="11719"/>
    <cellStyle name="SAPBEXexcBad7 9 4" xfId="11717"/>
    <cellStyle name="SAPBEXexcBad7_1Modelo Plantillas Mandato SISS Junio 09 entrega" xfId="10158"/>
    <cellStyle name="SAPBEXexcBad8" xfId="10159"/>
    <cellStyle name="SAPBEXexcBad8 10" xfId="10160"/>
    <cellStyle name="SAPBEXexcBad8 10 2" xfId="10161"/>
    <cellStyle name="SAPBEXexcBad8 10 2 2" xfId="11722"/>
    <cellStyle name="SAPBEXexcBad8 10 3" xfId="10162"/>
    <cellStyle name="SAPBEXexcBad8 10 3 2" xfId="11723"/>
    <cellStyle name="SAPBEXexcBad8 10 4" xfId="11721"/>
    <cellStyle name="SAPBEXexcBad8 11" xfId="10163"/>
    <cellStyle name="SAPBEXexcBad8 11 2" xfId="10164"/>
    <cellStyle name="SAPBEXexcBad8 11 2 2" xfId="11725"/>
    <cellStyle name="SAPBEXexcBad8 11 3" xfId="10165"/>
    <cellStyle name="SAPBEXexcBad8 11 3 2" xfId="11726"/>
    <cellStyle name="SAPBEXexcBad8 11 4" xfId="11724"/>
    <cellStyle name="SAPBEXexcBad8 12" xfId="10166"/>
    <cellStyle name="SAPBEXexcBad8 12 2" xfId="11727"/>
    <cellStyle name="SAPBEXexcBad8 13" xfId="10167"/>
    <cellStyle name="SAPBEXexcBad8 13 2" xfId="11728"/>
    <cellStyle name="SAPBEXexcBad8 14" xfId="11720"/>
    <cellStyle name="SAPBEXexcBad8 2" xfId="10168"/>
    <cellStyle name="SAPBEXexcBad8 2 2" xfId="10169"/>
    <cellStyle name="SAPBEXexcBad8 2 2 2" xfId="11730"/>
    <cellStyle name="SAPBEXexcBad8 2 3" xfId="10170"/>
    <cellStyle name="SAPBEXexcBad8 2 3 2" xfId="11731"/>
    <cellStyle name="SAPBEXexcBad8 2 4" xfId="11729"/>
    <cellStyle name="SAPBEXexcBad8 3" xfId="10171"/>
    <cellStyle name="SAPBEXexcBad8 3 2" xfId="10172"/>
    <cellStyle name="SAPBEXexcBad8 3 2 2" xfId="11733"/>
    <cellStyle name="SAPBEXexcBad8 3 3" xfId="10173"/>
    <cellStyle name="SAPBEXexcBad8 3 3 2" xfId="11734"/>
    <cellStyle name="SAPBEXexcBad8 3 4" xfId="11732"/>
    <cellStyle name="SAPBEXexcBad8 4" xfId="10174"/>
    <cellStyle name="SAPBEXexcBad8 4 2" xfId="10175"/>
    <cellStyle name="SAPBEXexcBad8 4 2 2" xfId="11736"/>
    <cellStyle name="SAPBEXexcBad8 4 3" xfId="10176"/>
    <cellStyle name="SAPBEXexcBad8 4 3 2" xfId="11737"/>
    <cellStyle name="SAPBEXexcBad8 4 4" xfId="10177"/>
    <cellStyle name="SAPBEXexcBad8 4 4 2" xfId="11738"/>
    <cellStyle name="SAPBEXexcBad8 4 5" xfId="11735"/>
    <cellStyle name="SAPBEXexcBad8 5" xfId="10178"/>
    <cellStyle name="SAPBEXexcBad8 5 2" xfId="10179"/>
    <cellStyle name="SAPBEXexcBad8 5 2 2" xfId="11740"/>
    <cellStyle name="SAPBEXexcBad8 5 3" xfId="10180"/>
    <cellStyle name="SAPBEXexcBad8 5 3 2" xfId="11741"/>
    <cellStyle name="SAPBEXexcBad8 5 4" xfId="11739"/>
    <cellStyle name="SAPBEXexcBad8 6" xfId="10181"/>
    <cellStyle name="SAPBEXexcBad8 6 2" xfId="10182"/>
    <cellStyle name="SAPBEXexcBad8 6 2 2" xfId="11743"/>
    <cellStyle name="SAPBEXexcBad8 6 3" xfId="10183"/>
    <cellStyle name="SAPBEXexcBad8 6 3 2" xfId="11744"/>
    <cellStyle name="SAPBEXexcBad8 6 4" xfId="11742"/>
    <cellStyle name="SAPBEXexcBad8 7" xfId="10184"/>
    <cellStyle name="SAPBEXexcBad8 7 2" xfId="10185"/>
    <cellStyle name="SAPBEXexcBad8 7 2 2" xfId="11746"/>
    <cellStyle name="SAPBEXexcBad8 7 3" xfId="10186"/>
    <cellStyle name="SAPBEXexcBad8 7 3 2" xfId="11747"/>
    <cellStyle name="SAPBEXexcBad8 7 4" xfId="11745"/>
    <cellStyle name="SAPBEXexcBad8 8" xfId="10187"/>
    <cellStyle name="SAPBEXexcBad8 8 2" xfId="10188"/>
    <cellStyle name="SAPBEXexcBad8 8 2 2" xfId="11749"/>
    <cellStyle name="SAPBEXexcBad8 8 3" xfId="10189"/>
    <cellStyle name="SAPBEXexcBad8 8 3 2" xfId="11750"/>
    <cellStyle name="SAPBEXexcBad8 8 4" xfId="11748"/>
    <cellStyle name="SAPBEXexcBad8 9" xfId="10190"/>
    <cellStyle name="SAPBEXexcBad8 9 2" xfId="10191"/>
    <cellStyle name="SAPBEXexcBad8 9 2 2" xfId="11752"/>
    <cellStyle name="SAPBEXexcBad8 9 3" xfId="10192"/>
    <cellStyle name="SAPBEXexcBad8 9 3 2" xfId="11753"/>
    <cellStyle name="SAPBEXexcBad8 9 4" xfId="11751"/>
    <cellStyle name="SAPBEXexcBad8_1Modelo Plantillas Mandato SISS Junio 09 entrega" xfId="10193"/>
    <cellStyle name="SAPBEXexcBad9" xfId="10194"/>
    <cellStyle name="SAPBEXexcBad9 10" xfId="10195"/>
    <cellStyle name="SAPBEXexcBad9 10 2" xfId="10196"/>
    <cellStyle name="SAPBEXexcBad9 10 2 2" xfId="11756"/>
    <cellStyle name="SAPBEXexcBad9 10 3" xfId="10197"/>
    <cellStyle name="SAPBEXexcBad9 10 3 2" xfId="11757"/>
    <cellStyle name="SAPBEXexcBad9 10 4" xfId="11755"/>
    <cellStyle name="SAPBEXexcBad9 11" xfId="10198"/>
    <cellStyle name="SAPBEXexcBad9 11 2" xfId="10199"/>
    <cellStyle name="SAPBEXexcBad9 11 2 2" xfId="11759"/>
    <cellStyle name="SAPBEXexcBad9 11 3" xfId="10200"/>
    <cellStyle name="SAPBEXexcBad9 11 3 2" xfId="11760"/>
    <cellStyle name="SAPBEXexcBad9 11 4" xfId="11758"/>
    <cellStyle name="SAPBEXexcBad9 12" xfId="10201"/>
    <cellStyle name="SAPBEXexcBad9 12 2" xfId="11761"/>
    <cellStyle name="SAPBEXexcBad9 13" xfId="10202"/>
    <cellStyle name="SAPBEXexcBad9 13 2" xfId="11762"/>
    <cellStyle name="SAPBEXexcBad9 14" xfId="11754"/>
    <cellStyle name="SAPBEXexcBad9 2" xfId="10203"/>
    <cellStyle name="SAPBEXexcBad9 2 2" xfId="10204"/>
    <cellStyle name="SAPBEXexcBad9 2 2 2" xfId="11764"/>
    <cellStyle name="SAPBEXexcBad9 2 3" xfId="10205"/>
    <cellStyle name="SAPBEXexcBad9 2 3 2" xfId="11765"/>
    <cellStyle name="SAPBEXexcBad9 2 4" xfId="11763"/>
    <cellStyle name="SAPBEXexcBad9 3" xfId="10206"/>
    <cellStyle name="SAPBEXexcBad9 3 2" xfId="10207"/>
    <cellStyle name="SAPBEXexcBad9 3 2 2" xfId="11767"/>
    <cellStyle name="SAPBEXexcBad9 3 3" xfId="10208"/>
    <cellStyle name="SAPBEXexcBad9 3 3 2" xfId="11768"/>
    <cellStyle name="SAPBEXexcBad9 3 4" xfId="11766"/>
    <cellStyle name="SAPBEXexcBad9 4" xfId="10209"/>
    <cellStyle name="SAPBEXexcBad9 4 2" xfId="10210"/>
    <cellStyle name="SAPBEXexcBad9 4 2 2" xfId="11770"/>
    <cellStyle name="SAPBEXexcBad9 4 3" xfId="10211"/>
    <cellStyle name="SAPBEXexcBad9 4 3 2" xfId="11771"/>
    <cellStyle name="SAPBEXexcBad9 4 4" xfId="10212"/>
    <cellStyle name="SAPBEXexcBad9 4 4 2" xfId="11772"/>
    <cellStyle name="SAPBEXexcBad9 4 5" xfId="11769"/>
    <cellStyle name="SAPBEXexcBad9 5" xfId="10213"/>
    <cellStyle name="SAPBEXexcBad9 5 2" xfId="10214"/>
    <cellStyle name="SAPBEXexcBad9 5 2 2" xfId="11774"/>
    <cellStyle name="SAPBEXexcBad9 5 3" xfId="10215"/>
    <cellStyle name="SAPBEXexcBad9 5 3 2" xfId="11775"/>
    <cellStyle name="SAPBEXexcBad9 5 4" xfId="11773"/>
    <cellStyle name="SAPBEXexcBad9 6" xfId="10216"/>
    <cellStyle name="SAPBEXexcBad9 6 2" xfId="10217"/>
    <cellStyle name="SAPBEXexcBad9 6 2 2" xfId="11777"/>
    <cellStyle name="SAPBEXexcBad9 6 3" xfId="10218"/>
    <cellStyle name="SAPBEXexcBad9 6 3 2" xfId="11778"/>
    <cellStyle name="SAPBEXexcBad9 6 4" xfId="11776"/>
    <cellStyle name="SAPBEXexcBad9 7" xfId="10219"/>
    <cellStyle name="SAPBEXexcBad9 7 2" xfId="10220"/>
    <cellStyle name="SAPBEXexcBad9 7 2 2" xfId="11780"/>
    <cellStyle name="SAPBEXexcBad9 7 3" xfId="10221"/>
    <cellStyle name="SAPBEXexcBad9 7 3 2" xfId="11781"/>
    <cellStyle name="SAPBEXexcBad9 7 4" xfId="11779"/>
    <cellStyle name="SAPBEXexcBad9 8" xfId="10222"/>
    <cellStyle name="SAPBEXexcBad9 8 2" xfId="10223"/>
    <cellStyle name="SAPBEXexcBad9 8 2 2" xfId="11783"/>
    <cellStyle name="SAPBEXexcBad9 8 3" xfId="10224"/>
    <cellStyle name="SAPBEXexcBad9 8 3 2" xfId="11784"/>
    <cellStyle name="SAPBEXexcBad9 8 4" xfId="11782"/>
    <cellStyle name="SAPBEXexcBad9 9" xfId="10225"/>
    <cellStyle name="SAPBEXexcBad9 9 2" xfId="10226"/>
    <cellStyle name="SAPBEXexcBad9 9 2 2" xfId="11786"/>
    <cellStyle name="SAPBEXexcBad9 9 3" xfId="10227"/>
    <cellStyle name="SAPBEXexcBad9 9 3 2" xfId="11787"/>
    <cellStyle name="SAPBEXexcBad9 9 4" xfId="11785"/>
    <cellStyle name="SAPBEXexcBad9_1Modelo Plantillas Mandato SISS Junio 09 entrega" xfId="10228"/>
    <cellStyle name="SAPBEXexcCritical4" xfId="10229"/>
    <cellStyle name="SAPBEXexcCritical4 10" xfId="10230"/>
    <cellStyle name="SAPBEXexcCritical4 10 2" xfId="10231"/>
    <cellStyle name="SAPBEXexcCritical4 10 2 2" xfId="11790"/>
    <cellStyle name="SAPBEXexcCritical4 10 3" xfId="10232"/>
    <cellStyle name="SAPBEXexcCritical4 10 3 2" xfId="11791"/>
    <cellStyle name="SAPBEXexcCritical4 10 4" xfId="11789"/>
    <cellStyle name="SAPBEXexcCritical4 11" xfId="10233"/>
    <cellStyle name="SAPBEXexcCritical4 11 2" xfId="10234"/>
    <cellStyle name="SAPBEXexcCritical4 11 2 2" xfId="11793"/>
    <cellStyle name="SAPBEXexcCritical4 11 3" xfId="10235"/>
    <cellStyle name="SAPBEXexcCritical4 11 3 2" xfId="11794"/>
    <cellStyle name="SAPBEXexcCritical4 11 4" xfId="11792"/>
    <cellStyle name="SAPBEXexcCritical4 12" xfId="10236"/>
    <cellStyle name="SAPBEXexcCritical4 12 2" xfId="11795"/>
    <cellStyle name="SAPBEXexcCritical4 13" xfId="10237"/>
    <cellStyle name="SAPBEXexcCritical4 13 2" xfId="11796"/>
    <cellStyle name="SAPBEXexcCritical4 14" xfId="11788"/>
    <cellStyle name="SAPBEXexcCritical4 2" xfId="10238"/>
    <cellStyle name="SAPBEXexcCritical4 2 2" xfId="10239"/>
    <cellStyle name="SAPBEXexcCritical4 2 2 2" xfId="11798"/>
    <cellStyle name="SAPBEXexcCritical4 2 3" xfId="10240"/>
    <cellStyle name="SAPBEXexcCritical4 2 3 2" xfId="11799"/>
    <cellStyle name="SAPBEXexcCritical4 2 4" xfId="11797"/>
    <cellStyle name="SAPBEXexcCritical4 3" xfId="10241"/>
    <cellStyle name="SAPBEXexcCritical4 3 2" xfId="10242"/>
    <cellStyle name="SAPBEXexcCritical4 3 2 2" xfId="11801"/>
    <cellStyle name="SAPBEXexcCritical4 3 3" xfId="10243"/>
    <cellStyle name="SAPBEXexcCritical4 3 3 2" xfId="11802"/>
    <cellStyle name="SAPBEXexcCritical4 3 4" xfId="11800"/>
    <cellStyle name="SAPBEXexcCritical4 4" xfId="10244"/>
    <cellStyle name="SAPBEXexcCritical4 4 2" xfId="10245"/>
    <cellStyle name="SAPBEXexcCritical4 4 2 2" xfId="11804"/>
    <cellStyle name="SAPBEXexcCritical4 4 3" xfId="10246"/>
    <cellStyle name="SAPBEXexcCritical4 4 3 2" xfId="11805"/>
    <cellStyle name="SAPBEXexcCritical4 4 4" xfId="10247"/>
    <cellStyle name="SAPBEXexcCritical4 4 4 2" xfId="11806"/>
    <cellStyle name="SAPBEXexcCritical4 4 5" xfId="11803"/>
    <cellStyle name="SAPBEXexcCritical4 5" xfId="10248"/>
    <cellStyle name="SAPBEXexcCritical4 5 2" xfId="10249"/>
    <cellStyle name="SAPBEXexcCritical4 5 2 2" xfId="11808"/>
    <cellStyle name="SAPBEXexcCritical4 5 3" xfId="10250"/>
    <cellStyle name="SAPBEXexcCritical4 5 3 2" xfId="11809"/>
    <cellStyle name="SAPBEXexcCritical4 5 4" xfId="11807"/>
    <cellStyle name="SAPBEXexcCritical4 6" xfId="10251"/>
    <cellStyle name="SAPBEXexcCritical4 6 2" xfId="10252"/>
    <cellStyle name="SAPBEXexcCritical4 6 2 2" xfId="11811"/>
    <cellStyle name="SAPBEXexcCritical4 6 3" xfId="10253"/>
    <cellStyle name="SAPBEXexcCritical4 6 3 2" xfId="11812"/>
    <cellStyle name="SAPBEXexcCritical4 6 4" xfId="11810"/>
    <cellStyle name="SAPBEXexcCritical4 7" xfId="10254"/>
    <cellStyle name="SAPBEXexcCritical4 7 2" xfId="10255"/>
    <cellStyle name="SAPBEXexcCritical4 7 2 2" xfId="11814"/>
    <cellStyle name="SAPBEXexcCritical4 7 3" xfId="10256"/>
    <cellStyle name="SAPBEXexcCritical4 7 3 2" xfId="11815"/>
    <cellStyle name="SAPBEXexcCritical4 7 4" xfId="11813"/>
    <cellStyle name="SAPBEXexcCritical4 8" xfId="10257"/>
    <cellStyle name="SAPBEXexcCritical4 8 2" xfId="10258"/>
    <cellStyle name="SAPBEXexcCritical4 8 2 2" xfId="11817"/>
    <cellStyle name="SAPBEXexcCritical4 8 3" xfId="10259"/>
    <cellStyle name="SAPBEXexcCritical4 8 3 2" xfId="11818"/>
    <cellStyle name="SAPBEXexcCritical4 8 4" xfId="11816"/>
    <cellStyle name="SAPBEXexcCritical4 9" xfId="10260"/>
    <cellStyle name="SAPBEXexcCritical4 9 2" xfId="10261"/>
    <cellStyle name="SAPBEXexcCritical4 9 2 2" xfId="11820"/>
    <cellStyle name="SAPBEXexcCritical4 9 3" xfId="10262"/>
    <cellStyle name="SAPBEXexcCritical4 9 3 2" xfId="11821"/>
    <cellStyle name="SAPBEXexcCritical4 9 4" xfId="11819"/>
    <cellStyle name="SAPBEXexcCritical4_1Modelo Plantillas Mandato SISS Junio 09 entrega" xfId="10263"/>
    <cellStyle name="SAPBEXexcCritical5" xfId="10264"/>
    <cellStyle name="SAPBEXexcCritical5 10" xfId="10265"/>
    <cellStyle name="SAPBEXexcCritical5 10 2" xfId="10266"/>
    <cellStyle name="SAPBEXexcCritical5 10 2 2" xfId="11824"/>
    <cellStyle name="SAPBEXexcCritical5 10 3" xfId="10267"/>
    <cellStyle name="SAPBEXexcCritical5 10 3 2" xfId="11825"/>
    <cellStyle name="SAPBEXexcCritical5 10 4" xfId="11823"/>
    <cellStyle name="SAPBEXexcCritical5 11" xfId="10268"/>
    <cellStyle name="SAPBEXexcCritical5 11 2" xfId="10269"/>
    <cellStyle name="SAPBEXexcCritical5 11 2 2" xfId="11827"/>
    <cellStyle name="SAPBEXexcCritical5 11 3" xfId="10270"/>
    <cellStyle name="SAPBEXexcCritical5 11 3 2" xfId="11828"/>
    <cellStyle name="SAPBEXexcCritical5 11 4" xfId="11826"/>
    <cellStyle name="SAPBEXexcCritical5 12" xfId="10271"/>
    <cellStyle name="SAPBEXexcCritical5 12 2" xfId="11829"/>
    <cellStyle name="SAPBEXexcCritical5 13" xfId="10272"/>
    <cellStyle name="SAPBEXexcCritical5 13 2" xfId="11830"/>
    <cellStyle name="SAPBEXexcCritical5 14" xfId="11822"/>
    <cellStyle name="SAPBEXexcCritical5 2" xfId="10273"/>
    <cellStyle name="SAPBEXexcCritical5 2 2" xfId="10274"/>
    <cellStyle name="SAPBEXexcCritical5 2 2 2" xfId="11832"/>
    <cellStyle name="SAPBEXexcCritical5 2 3" xfId="10275"/>
    <cellStyle name="SAPBEXexcCritical5 2 3 2" xfId="11833"/>
    <cellStyle name="SAPBEXexcCritical5 2 4" xfId="11831"/>
    <cellStyle name="SAPBEXexcCritical5 3" xfId="10276"/>
    <cellStyle name="SAPBEXexcCritical5 3 2" xfId="10277"/>
    <cellStyle name="SAPBEXexcCritical5 3 2 2" xfId="11835"/>
    <cellStyle name="SAPBEXexcCritical5 3 3" xfId="10278"/>
    <cellStyle name="SAPBEXexcCritical5 3 3 2" xfId="11836"/>
    <cellStyle name="SAPBEXexcCritical5 3 4" xfId="11834"/>
    <cellStyle name="SAPBEXexcCritical5 4" xfId="10279"/>
    <cellStyle name="SAPBEXexcCritical5 4 2" xfId="10280"/>
    <cellStyle name="SAPBEXexcCritical5 4 2 2" xfId="11838"/>
    <cellStyle name="SAPBEXexcCritical5 4 3" xfId="10281"/>
    <cellStyle name="SAPBEXexcCritical5 4 3 2" xfId="11839"/>
    <cellStyle name="SAPBEXexcCritical5 4 4" xfId="10282"/>
    <cellStyle name="SAPBEXexcCritical5 4 4 2" xfId="11840"/>
    <cellStyle name="SAPBEXexcCritical5 4 5" xfId="11837"/>
    <cellStyle name="SAPBEXexcCritical5 5" xfId="10283"/>
    <cellStyle name="SAPBEXexcCritical5 5 2" xfId="10284"/>
    <cellStyle name="SAPBEXexcCritical5 5 2 2" xfId="11842"/>
    <cellStyle name="SAPBEXexcCritical5 5 3" xfId="10285"/>
    <cellStyle name="SAPBEXexcCritical5 5 3 2" xfId="11843"/>
    <cellStyle name="SAPBEXexcCritical5 5 4" xfId="11841"/>
    <cellStyle name="SAPBEXexcCritical5 6" xfId="10286"/>
    <cellStyle name="SAPBEXexcCritical5 6 2" xfId="10287"/>
    <cellStyle name="SAPBEXexcCritical5 6 2 2" xfId="11845"/>
    <cellStyle name="SAPBEXexcCritical5 6 3" xfId="10288"/>
    <cellStyle name="SAPBEXexcCritical5 6 3 2" xfId="11846"/>
    <cellStyle name="SAPBEXexcCritical5 6 4" xfId="11844"/>
    <cellStyle name="SAPBEXexcCritical5 7" xfId="10289"/>
    <cellStyle name="SAPBEXexcCritical5 7 2" xfId="10290"/>
    <cellStyle name="SAPBEXexcCritical5 7 2 2" xfId="11848"/>
    <cellStyle name="SAPBEXexcCritical5 7 3" xfId="10291"/>
    <cellStyle name="SAPBEXexcCritical5 7 3 2" xfId="11849"/>
    <cellStyle name="SAPBEXexcCritical5 7 4" xfId="11847"/>
    <cellStyle name="SAPBEXexcCritical5 8" xfId="10292"/>
    <cellStyle name="SAPBEXexcCritical5 8 2" xfId="10293"/>
    <cellStyle name="SAPBEXexcCritical5 8 2 2" xfId="11851"/>
    <cellStyle name="SAPBEXexcCritical5 8 3" xfId="10294"/>
    <cellStyle name="SAPBEXexcCritical5 8 3 2" xfId="11852"/>
    <cellStyle name="SAPBEXexcCritical5 8 4" xfId="11850"/>
    <cellStyle name="SAPBEXexcCritical5 9" xfId="10295"/>
    <cellStyle name="SAPBEXexcCritical5 9 2" xfId="10296"/>
    <cellStyle name="SAPBEXexcCritical5 9 2 2" xfId="11854"/>
    <cellStyle name="SAPBEXexcCritical5 9 3" xfId="10297"/>
    <cellStyle name="SAPBEXexcCritical5 9 3 2" xfId="11855"/>
    <cellStyle name="SAPBEXexcCritical5 9 4" xfId="11853"/>
    <cellStyle name="SAPBEXexcCritical5_1Modelo Plantillas Mandato SISS Junio 09 entrega" xfId="10298"/>
    <cellStyle name="SAPBEXexcCritical6" xfId="10299"/>
    <cellStyle name="SAPBEXexcCritical6 10" xfId="10300"/>
    <cellStyle name="SAPBEXexcCritical6 10 2" xfId="10301"/>
    <cellStyle name="SAPBEXexcCritical6 10 2 2" xfId="11858"/>
    <cellStyle name="SAPBEXexcCritical6 10 3" xfId="10302"/>
    <cellStyle name="SAPBEXexcCritical6 10 3 2" xfId="11859"/>
    <cellStyle name="SAPBEXexcCritical6 10 4" xfId="11857"/>
    <cellStyle name="SAPBEXexcCritical6 11" xfId="10303"/>
    <cellStyle name="SAPBEXexcCritical6 11 2" xfId="10304"/>
    <cellStyle name="SAPBEXexcCritical6 11 2 2" xfId="11861"/>
    <cellStyle name="SAPBEXexcCritical6 11 3" xfId="10305"/>
    <cellStyle name="SAPBEXexcCritical6 11 3 2" xfId="11862"/>
    <cellStyle name="SAPBEXexcCritical6 11 4" xfId="11860"/>
    <cellStyle name="SAPBEXexcCritical6 12" xfId="10306"/>
    <cellStyle name="SAPBEXexcCritical6 12 2" xfId="11863"/>
    <cellStyle name="SAPBEXexcCritical6 13" xfId="10307"/>
    <cellStyle name="SAPBEXexcCritical6 13 2" xfId="11864"/>
    <cellStyle name="SAPBEXexcCritical6 14" xfId="11856"/>
    <cellStyle name="SAPBEXexcCritical6 2" xfId="10308"/>
    <cellStyle name="SAPBEXexcCritical6 2 2" xfId="10309"/>
    <cellStyle name="SAPBEXexcCritical6 2 2 2" xfId="11866"/>
    <cellStyle name="SAPBEXexcCritical6 2 3" xfId="10310"/>
    <cellStyle name="SAPBEXexcCritical6 2 3 2" xfId="11867"/>
    <cellStyle name="SAPBEXexcCritical6 2 4" xfId="11865"/>
    <cellStyle name="SAPBEXexcCritical6 3" xfId="10311"/>
    <cellStyle name="SAPBEXexcCritical6 3 2" xfId="10312"/>
    <cellStyle name="SAPBEXexcCritical6 3 2 2" xfId="11869"/>
    <cellStyle name="SAPBEXexcCritical6 3 3" xfId="10313"/>
    <cellStyle name="SAPBEXexcCritical6 3 3 2" xfId="11870"/>
    <cellStyle name="SAPBEXexcCritical6 3 4" xfId="11868"/>
    <cellStyle name="SAPBEXexcCritical6 4" xfId="10314"/>
    <cellStyle name="SAPBEXexcCritical6 4 2" xfId="10315"/>
    <cellStyle name="SAPBEXexcCritical6 4 2 2" xfId="11872"/>
    <cellStyle name="SAPBEXexcCritical6 4 3" xfId="10316"/>
    <cellStyle name="SAPBEXexcCritical6 4 3 2" xfId="11873"/>
    <cellStyle name="SAPBEXexcCritical6 4 4" xfId="10317"/>
    <cellStyle name="SAPBEXexcCritical6 4 4 2" xfId="11874"/>
    <cellStyle name="SAPBEXexcCritical6 4 5" xfId="11871"/>
    <cellStyle name="SAPBEXexcCritical6 5" xfId="10318"/>
    <cellStyle name="SAPBEXexcCritical6 5 2" xfId="10319"/>
    <cellStyle name="SAPBEXexcCritical6 5 2 2" xfId="11876"/>
    <cellStyle name="SAPBEXexcCritical6 5 3" xfId="10320"/>
    <cellStyle name="SAPBEXexcCritical6 5 3 2" xfId="11877"/>
    <cellStyle name="SAPBEXexcCritical6 5 4" xfId="11875"/>
    <cellStyle name="SAPBEXexcCritical6 6" xfId="10321"/>
    <cellStyle name="SAPBEXexcCritical6 6 2" xfId="10322"/>
    <cellStyle name="SAPBEXexcCritical6 6 2 2" xfId="11879"/>
    <cellStyle name="SAPBEXexcCritical6 6 3" xfId="10323"/>
    <cellStyle name="SAPBEXexcCritical6 6 3 2" xfId="11880"/>
    <cellStyle name="SAPBEXexcCritical6 6 4" xfId="11878"/>
    <cellStyle name="SAPBEXexcCritical6 7" xfId="10324"/>
    <cellStyle name="SAPBEXexcCritical6 7 2" xfId="10325"/>
    <cellStyle name="SAPBEXexcCritical6 7 2 2" xfId="11882"/>
    <cellStyle name="SAPBEXexcCritical6 7 3" xfId="10326"/>
    <cellStyle name="SAPBEXexcCritical6 7 3 2" xfId="11883"/>
    <cellStyle name="SAPBEXexcCritical6 7 4" xfId="11881"/>
    <cellStyle name="SAPBEXexcCritical6 8" xfId="10327"/>
    <cellStyle name="SAPBEXexcCritical6 8 2" xfId="10328"/>
    <cellStyle name="SAPBEXexcCritical6 8 2 2" xfId="11885"/>
    <cellStyle name="SAPBEXexcCritical6 8 3" xfId="10329"/>
    <cellStyle name="SAPBEXexcCritical6 8 3 2" xfId="11886"/>
    <cellStyle name="SAPBEXexcCritical6 8 4" xfId="11884"/>
    <cellStyle name="SAPBEXexcCritical6 9" xfId="10330"/>
    <cellStyle name="SAPBEXexcCritical6 9 2" xfId="10331"/>
    <cellStyle name="SAPBEXexcCritical6 9 2 2" xfId="11888"/>
    <cellStyle name="SAPBEXexcCritical6 9 3" xfId="10332"/>
    <cellStyle name="SAPBEXexcCritical6 9 3 2" xfId="11889"/>
    <cellStyle name="SAPBEXexcCritical6 9 4" xfId="11887"/>
    <cellStyle name="SAPBEXexcCritical6_1Modelo Plantillas Mandato SISS Junio 09 entrega" xfId="10333"/>
    <cellStyle name="SAPBEXexcGood1" xfId="10334"/>
    <cellStyle name="SAPBEXexcGood1 10" xfId="10335"/>
    <cellStyle name="SAPBEXexcGood1 10 2" xfId="10336"/>
    <cellStyle name="SAPBEXexcGood1 10 2 2" xfId="11892"/>
    <cellStyle name="SAPBEXexcGood1 10 3" xfId="10337"/>
    <cellStyle name="SAPBEXexcGood1 10 3 2" xfId="11893"/>
    <cellStyle name="SAPBEXexcGood1 10 4" xfId="11891"/>
    <cellStyle name="SAPBEXexcGood1 11" xfId="10338"/>
    <cellStyle name="SAPBEXexcGood1 11 2" xfId="10339"/>
    <cellStyle name="SAPBEXexcGood1 11 2 2" xfId="11895"/>
    <cellStyle name="SAPBEXexcGood1 11 3" xfId="10340"/>
    <cellStyle name="SAPBEXexcGood1 11 3 2" xfId="11896"/>
    <cellStyle name="SAPBEXexcGood1 11 4" xfId="11894"/>
    <cellStyle name="SAPBEXexcGood1 12" xfId="10341"/>
    <cellStyle name="SAPBEXexcGood1 12 2" xfId="11897"/>
    <cellStyle name="SAPBEXexcGood1 13" xfId="10342"/>
    <cellStyle name="SAPBEXexcGood1 13 2" xfId="11898"/>
    <cellStyle name="SAPBEXexcGood1 14" xfId="11890"/>
    <cellStyle name="SAPBEXexcGood1 2" xfId="10343"/>
    <cellStyle name="SAPBEXexcGood1 2 2" xfId="10344"/>
    <cellStyle name="SAPBEXexcGood1 2 2 2" xfId="11900"/>
    <cellStyle name="SAPBEXexcGood1 2 3" xfId="10345"/>
    <cellStyle name="SAPBEXexcGood1 2 3 2" xfId="11901"/>
    <cellStyle name="SAPBEXexcGood1 2 4" xfId="11899"/>
    <cellStyle name="SAPBEXexcGood1 3" xfId="10346"/>
    <cellStyle name="SAPBEXexcGood1 3 2" xfId="10347"/>
    <cellStyle name="SAPBEXexcGood1 3 2 2" xfId="11903"/>
    <cellStyle name="SAPBEXexcGood1 3 3" xfId="10348"/>
    <cellStyle name="SAPBEXexcGood1 3 3 2" xfId="11904"/>
    <cellStyle name="SAPBEXexcGood1 3 4" xfId="11902"/>
    <cellStyle name="SAPBEXexcGood1 4" xfId="10349"/>
    <cellStyle name="SAPBEXexcGood1 4 2" xfId="10350"/>
    <cellStyle name="SAPBEXexcGood1 4 2 2" xfId="11906"/>
    <cellStyle name="SAPBEXexcGood1 4 3" xfId="10351"/>
    <cellStyle name="SAPBEXexcGood1 4 3 2" xfId="11907"/>
    <cellStyle name="SAPBEXexcGood1 4 4" xfId="10352"/>
    <cellStyle name="SAPBEXexcGood1 4 4 2" xfId="11908"/>
    <cellStyle name="SAPBEXexcGood1 4 5" xfId="11905"/>
    <cellStyle name="SAPBEXexcGood1 5" xfId="10353"/>
    <cellStyle name="SAPBEXexcGood1 5 2" xfId="10354"/>
    <cellStyle name="SAPBEXexcGood1 5 2 2" xfId="11910"/>
    <cellStyle name="SAPBEXexcGood1 5 3" xfId="10355"/>
    <cellStyle name="SAPBEXexcGood1 5 3 2" xfId="11911"/>
    <cellStyle name="SAPBEXexcGood1 5 4" xfId="11909"/>
    <cellStyle name="SAPBEXexcGood1 6" xfId="10356"/>
    <cellStyle name="SAPBEXexcGood1 6 2" xfId="10357"/>
    <cellStyle name="SAPBEXexcGood1 6 2 2" xfId="11913"/>
    <cellStyle name="SAPBEXexcGood1 6 3" xfId="10358"/>
    <cellStyle name="SAPBEXexcGood1 6 3 2" xfId="11914"/>
    <cellStyle name="SAPBEXexcGood1 6 4" xfId="11912"/>
    <cellStyle name="SAPBEXexcGood1 7" xfId="10359"/>
    <cellStyle name="SAPBEXexcGood1 7 2" xfId="10360"/>
    <cellStyle name="SAPBEXexcGood1 7 2 2" xfId="11916"/>
    <cellStyle name="SAPBEXexcGood1 7 3" xfId="10361"/>
    <cellStyle name="SAPBEXexcGood1 7 3 2" xfId="11917"/>
    <cellStyle name="SAPBEXexcGood1 7 4" xfId="11915"/>
    <cellStyle name="SAPBEXexcGood1 8" xfId="10362"/>
    <cellStyle name="SAPBEXexcGood1 8 2" xfId="10363"/>
    <cellStyle name="SAPBEXexcGood1 8 2 2" xfId="11919"/>
    <cellStyle name="SAPBEXexcGood1 8 3" xfId="10364"/>
    <cellStyle name="SAPBEXexcGood1 8 3 2" xfId="11920"/>
    <cellStyle name="SAPBEXexcGood1 8 4" xfId="11918"/>
    <cellStyle name="SAPBEXexcGood1 9" xfId="10365"/>
    <cellStyle name="SAPBEXexcGood1 9 2" xfId="10366"/>
    <cellStyle name="SAPBEXexcGood1 9 2 2" xfId="11922"/>
    <cellStyle name="SAPBEXexcGood1 9 3" xfId="10367"/>
    <cellStyle name="SAPBEXexcGood1 9 3 2" xfId="11923"/>
    <cellStyle name="SAPBEXexcGood1 9 4" xfId="11921"/>
    <cellStyle name="SAPBEXexcGood1_1Modelo Plantillas Mandato SISS Junio 09 entrega" xfId="10368"/>
    <cellStyle name="SAPBEXexcGood2" xfId="10369"/>
    <cellStyle name="SAPBEXexcGood2 10" xfId="10370"/>
    <cellStyle name="SAPBEXexcGood2 10 2" xfId="10371"/>
    <cellStyle name="SAPBEXexcGood2 10 2 2" xfId="11926"/>
    <cellStyle name="SAPBEXexcGood2 10 3" xfId="10372"/>
    <cellStyle name="SAPBEXexcGood2 10 3 2" xfId="11927"/>
    <cellStyle name="SAPBEXexcGood2 10 4" xfId="11925"/>
    <cellStyle name="SAPBEXexcGood2 11" xfId="10373"/>
    <cellStyle name="SAPBEXexcGood2 11 2" xfId="10374"/>
    <cellStyle name="SAPBEXexcGood2 11 2 2" xfId="11929"/>
    <cellStyle name="SAPBEXexcGood2 11 3" xfId="10375"/>
    <cellStyle name="SAPBEXexcGood2 11 3 2" xfId="11930"/>
    <cellStyle name="SAPBEXexcGood2 11 4" xfId="11928"/>
    <cellStyle name="SAPBEXexcGood2 12" xfId="10376"/>
    <cellStyle name="SAPBEXexcGood2 12 2" xfId="11931"/>
    <cellStyle name="SAPBEXexcGood2 13" xfId="10377"/>
    <cellStyle name="SAPBEXexcGood2 13 2" xfId="11932"/>
    <cellStyle name="SAPBEXexcGood2 14" xfId="11924"/>
    <cellStyle name="SAPBEXexcGood2 2" xfId="10378"/>
    <cellStyle name="SAPBEXexcGood2 2 2" xfId="10379"/>
    <cellStyle name="SAPBEXexcGood2 2 2 2" xfId="11934"/>
    <cellStyle name="SAPBEXexcGood2 2 3" xfId="10380"/>
    <cellStyle name="SAPBEXexcGood2 2 3 2" xfId="11935"/>
    <cellStyle name="SAPBEXexcGood2 2 4" xfId="11933"/>
    <cellStyle name="SAPBEXexcGood2 3" xfId="10381"/>
    <cellStyle name="SAPBEXexcGood2 3 2" xfId="10382"/>
    <cellStyle name="SAPBEXexcGood2 3 2 2" xfId="11937"/>
    <cellStyle name="SAPBEXexcGood2 3 3" xfId="10383"/>
    <cellStyle name="SAPBEXexcGood2 3 3 2" xfId="11938"/>
    <cellStyle name="SAPBEXexcGood2 3 4" xfId="11936"/>
    <cellStyle name="SAPBEXexcGood2 4" xfId="10384"/>
    <cellStyle name="SAPBEXexcGood2 4 2" xfId="10385"/>
    <cellStyle name="SAPBEXexcGood2 4 2 2" xfId="11940"/>
    <cellStyle name="SAPBEXexcGood2 4 3" xfId="10386"/>
    <cellStyle name="SAPBEXexcGood2 4 3 2" xfId="11941"/>
    <cellStyle name="SAPBEXexcGood2 4 4" xfId="10387"/>
    <cellStyle name="SAPBEXexcGood2 4 4 2" xfId="11942"/>
    <cellStyle name="SAPBEXexcGood2 4 5" xfId="11939"/>
    <cellStyle name="SAPBEXexcGood2 5" xfId="10388"/>
    <cellStyle name="SAPBEXexcGood2 5 2" xfId="10389"/>
    <cellStyle name="SAPBEXexcGood2 5 2 2" xfId="11944"/>
    <cellStyle name="SAPBEXexcGood2 5 3" xfId="10390"/>
    <cellStyle name="SAPBEXexcGood2 5 3 2" xfId="11945"/>
    <cellStyle name="SAPBEXexcGood2 5 4" xfId="11943"/>
    <cellStyle name="SAPBEXexcGood2 6" xfId="10391"/>
    <cellStyle name="SAPBEXexcGood2 6 2" xfId="10392"/>
    <cellStyle name="SAPBEXexcGood2 6 2 2" xfId="11947"/>
    <cellStyle name="SAPBEXexcGood2 6 3" xfId="10393"/>
    <cellStyle name="SAPBEXexcGood2 6 3 2" xfId="11948"/>
    <cellStyle name="SAPBEXexcGood2 6 4" xfId="11946"/>
    <cellStyle name="SAPBEXexcGood2 7" xfId="10394"/>
    <cellStyle name="SAPBEXexcGood2 7 2" xfId="10395"/>
    <cellStyle name="SAPBEXexcGood2 7 2 2" xfId="11950"/>
    <cellStyle name="SAPBEXexcGood2 7 3" xfId="10396"/>
    <cellStyle name="SAPBEXexcGood2 7 3 2" xfId="11951"/>
    <cellStyle name="SAPBEXexcGood2 7 4" xfId="11949"/>
    <cellStyle name="SAPBEXexcGood2 8" xfId="10397"/>
    <cellStyle name="SAPBEXexcGood2 8 2" xfId="10398"/>
    <cellStyle name="SAPBEXexcGood2 8 2 2" xfId="11953"/>
    <cellStyle name="SAPBEXexcGood2 8 3" xfId="10399"/>
    <cellStyle name="SAPBEXexcGood2 8 3 2" xfId="11954"/>
    <cellStyle name="SAPBEXexcGood2 8 4" xfId="11952"/>
    <cellStyle name="SAPBEXexcGood2 9" xfId="10400"/>
    <cellStyle name="SAPBEXexcGood2 9 2" xfId="10401"/>
    <cellStyle name="SAPBEXexcGood2 9 2 2" xfId="11956"/>
    <cellStyle name="SAPBEXexcGood2 9 3" xfId="10402"/>
    <cellStyle name="SAPBEXexcGood2 9 3 2" xfId="11957"/>
    <cellStyle name="SAPBEXexcGood2 9 4" xfId="11955"/>
    <cellStyle name="SAPBEXexcGood2_1Modelo Plantillas Mandato SISS Junio 09 entrega" xfId="10403"/>
    <cellStyle name="SAPBEXexcGood3" xfId="10404"/>
    <cellStyle name="SAPBEXexcGood3 10" xfId="10405"/>
    <cellStyle name="SAPBEXexcGood3 10 2" xfId="10406"/>
    <cellStyle name="SAPBEXexcGood3 10 2 2" xfId="11960"/>
    <cellStyle name="SAPBEXexcGood3 10 3" xfId="10407"/>
    <cellStyle name="SAPBEXexcGood3 10 3 2" xfId="11961"/>
    <cellStyle name="SAPBEXexcGood3 10 4" xfId="11959"/>
    <cellStyle name="SAPBEXexcGood3 11" xfId="10408"/>
    <cellStyle name="SAPBEXexcGood3 11 2" xfId="10409"/>
    <cellStyle name="SAPBEXexcGood3 11 2 2" xfId="11963"/>
    <cellStyle name="SAPBEXexcGood3 11 3" xfId="10410"/>
    <cellStyle name="SAPBEXexcGood3 11 3 2" xfId="11964"/>
    <cellStyle name="SAPBEXexcGood3 11 4" xfId="11962"/>
    <cellStyle name="SAPBEXexcGood3 12" xfId="10411"/>
    <cellStyle name="SAPBEXexcGood3 12 2" xfId="11965"/>
    <cellStyle name="SAPBEXexcGood3 13" xfId="10412"/>
    <cellStyle name="SAPBEXexcGood3 13 2" xfId="11966"/>
    <cellStyle name="SAPBEXexcGood3 14" xfId="11958"/>
    <cellStyle name="SAPBEXexcGood3 2" xfId="10413"/>
    <cellStyle name="SAPBEXexcGood3 2 2" xfId="10414"/>
    <cellStyle name="SAPBEXexcGood3 2 2 2" xfId="11968"/>
    <cellStyle name="SAPBEXexcGood3 2 3" xfId="10415"/>
    <cellStyle name="SAPBEXexcGood3 2 3 2" xfId="11969"/>
    <cellStyle name="SAPBEXexcGood3 2 4" xfId="11967"/>
    <cellStyle name="SAPBEXexcGood3 3" xfId="10416"/>
    <cellStyle name="SAPBEXexcGood3 3 2" xfId="10417"/>
    <cellStyle name="SAPBEXexcGood3 3 2 2" xfId="11971"/>
    <cellStyle name="SAPBEXexcGood3 3 3" xfId="10418"/>
    <cellStyle name="SAPBEXexcGood3 3 3 2" xfId="11972"/>
    <cellStyle name="SAPBEXexcGood3 3 4" xfId="11970"/>
    <cellStyle name="SAPBEXexcGood3 4" xfId="10419"/>
    <cellStyle name="SAPBEXexcGood3 4 2" xfId="10420"/>
    <cellStyle name="SAPBEXexcGood3 4 2 2" xfId="11974"/>
    <cellStyle name="SAPBEXexcGood3 4 3" xfId="10421"/>
    <cellStyle name="SAPBEXexcGood3 4 3 2" xfId="11975"/>
    <cellStyle name="SAPBEXexcGood3 4 4" xfId="10422"/>
    <cellStyle name="SAPBEXexcGood3 4 4 2" xfId="11976"/>
    <cellStyle name="SAPBEXexcGood3 4 5" xfId="11973"/>
    <cellStyle name="SAPBEXexcGood3 5" xfId="10423"/>
    <cellStyle name="SAPBEXexcGood3 5 2" xfId="10424"/>
    <cellStyle name="SAPBEXexcGood3 5 2 2" xfId="11978"/>
    <cellStyle name="SAPBEXexcGood3 5 3" xfId="10425"/>
    <cellStyle name="SAPBEXexcGood3 5 3 2" xfId="11979"/>
    <cellStyle name="SAPBEXexcGood3 5 4" xfId="11977"/>
    <cellStyle name="SAPBEXexcGood3 6" xfId="10426"/>
    <cellStyle name="SAPBEXexcGood3 6 2" xfId="10427"/>
    <cellStyle name="SAPBEXexcGood3 6 2 2" xfId="11981"/>
    <cellStyle name="SAPBEXexcGood3 6 3" xfId="10428"/>
    <cellStyle name="SAPBEXexcGood3 6 3 2" xfId="11982"/>
    <cellStyle name="SAPBEXexcGood3 6 4" xfId="11980"/>
    <cellStyle name="SAPBEXexcGood3 7" xfId="10429"/>
    <cellStyle name="SAPBEXexcGood3 7 2" xfId="10430"/>
    <cellStyle name="SAPBEXexcGood3 7 2 2" xfId="11984"/>
    <cellStyle name="SAPBEXexcGood3 7 3" xfId="10431"/>
    <cellStyle name="SAPBEXexcGood3 7 3 2" xfId="11985"/>
    <cellStyle name="SAPBEXexcGood3 7 4" xfId="11983"/>
    <cellStyle name="SAPBEXexcGood3 8" xfId="10432"/>
    <cellStyle name="SAPBEXexcGood3 8 2" xfId="10433"/>
    <cellStyle name="SAPBEXexcGood3 8 2 2" xfId="11987"/>
    <cellStyle name="SAPBEXexcGood3 8 3" xfId="10434"/>
    <cellStyle name="SAPBEXexcGood3 8 3 2" xfId="11988"/>
    <cellStyle name="SAPBEXexcGood3 8 4" xfId="11986"/>
    <cellStyle name="SAPBEXexcGood3 9" xfId="10435"/>
    <cellStyle name="SAPBEXexcGood3 9 2" xfId="10436"/>
    <cellStyle name="SAPBEXexcGood3 9 2 2" xfId="11990"/>
    <cellStyle name="SAPBEXexcGood3 9 3" xfId="10437"/>
    <cellStyle name="SAPBEXexcGood3 9 3 2" xfId="11991"/>
    <cellStyle name="SAPBEXexcGood3 9 4" xfId="11989"/>
    <cellStyle name="SAPBEXexcGood3_1Modelo Plantillas Mandato SISS Junio 09 entrega" xfId="10438"/>
    <cellStyle name="SAPBEXfilterDrill" xfId="10439"/>
    <cellStyle name="SAPBEXfilterDrill 10" xfId="10440"/>
    <cellStyle name="SAPBEXfilterDrill 10 2" xfId="10441"/>
    <cellStyle name="SAPBEXfilterDrill 10 2 2" xfId="11993"/>
    <cellStyle name="SAPBEXfilterDrill 10 3" xfId="10442"/>
    <cellStyle name="SAPBEXfilterDrill 10 3 2" xfId="11994"/>
    <cellStyle name="SAPBEXfilterDrill 10 4" xfId="11992"/>
    <cellStyle name="SAPBEXfilterDrill 11" xfId="10443"/>
    <cellStyle name="SAPBEXfilterDrill 11 2" xfId="10444"/>
    <cellStyle name="SAPBEXfilterDrill 11 2 2" xfId="11996"/>
    <cellStyle name="SAPBEXfilterDrill 11 3" xfId="10445"/>
    <cellStyle name="SAPBEXfilterDrill 11 3 2" xfId="11997"/>
    <cellStyle name="SAPBEXfilterDrill 11 4" xfId="11995"/>
    <cellStyle name="SAPBEXfilterDrill 12" xfId="10446"/>
    <cellStyle name="SAPBEXfilterDrill 12 2" xfId="11998"/>
    <cellStyle name="SAPBEXfilterDrill 13" xfId="10447"/>
    <cellStyle name="SAPBEXfilterDrill 13 2" xfId="11999"/>
    <cellStyle name="SAPBEXfilterDrill 2" xfId="10448"/>
    <cellStyle name="SAPBEXfilterDrill 2 2" xfId="10449"/>
    <cellStyle name="SAPBEXfilterDrill 2 2 2" xfId="12001"/>
    <cellStyle name="SAPBEXfilterDrill 2 3" xfId="10450"/>
    <cellStyle name="SAPBEXfilterDrill 2 3 2" xfId="12002"/>
    <cellStyle name="SAPBEXfilterDrill 2 4" xfId="12000"/>
    <cellStyle name="SAPBEXfilterDrill 3" xfId="10451"/>
    <cellStyle name="SAPBEXfilterDrill 3 2" xfId="10452"/>
    <cellStyle name="SAPBEXfilterDrill 3 2 2" xfId="12004"/>
    <cellStyle name="SAPBEXfilterDrill 3 3" xfId="10453"/>
    <cellStyle name="SAPBEXfilterDrill 3 3 2" xfId="12005"/>
    <cellStyle name="SAPBEXfilterDrill 3 4" xfId="12003"/>
    <cellStyle name="SAPBEXfilterDrill 4" xfId="10454"/>
    <cellStyle name="SAPBEXfilterDrill 4 2" xfId="10455"/>
    <cellStyle name="SAPBEXfilterDrill 4 2 2" xfId="12006"/>
    <cellStyle name="SAPBEXfilterDrill 4 3" xfId="10456"/>
    <cellStyle name="SAPBEXfilterDrill 4 3 2" xfId="12007"/>
    <cellStyle name="SAPBEXfilterDrill 4 4" xfId="10457"/>
    <cellStyle name="SAPBEXfilterDrill 4 4 2" xfId="12008"/>
    <cellStyle name="SAPBEXfilterDrill 5" xfId="10458"/>
    <cellStyle name="SAPBEXfilterDrill 5 2" xfId="10459"/>
    <cellStyle name="SAPBEXfilterDrill 5 2 2" xfId="12010"/>
    <cellStyle name="SAPBEXfilterDrill 5 3" xfId="10460"/>
    <cellStyle name="SAPBEXfilterDrill 5 3 2" xfId="12011"/>
    <cellStyle name="SAPBEXfilterDrill 5 4" xfId="12009"/>
    <cellStyle name="SAPBEXfilterDrill 6" xfId="10461"/>
    <cellStyle name="SAPBEXfilterDrill 6 2" xfId="10462"/>
    <cellStyle name="SAPBEXfilterDrill 6 2 2" xfId="12013"/>
    <cellStyle name="SAPBEXfilterDrill 6 3" xfId="10463"/>
    <cellStyle name="SAPBEXfilterDrill 6 3 2" xfId="12014"/>
    <cellStyle name="SAPBEXfilterDrill 6 4" xfId="12012"/>
    <cellStyle name="SAPBEXfilterDrill 7" xfId="10464"/>
    <cellStyle name="SAPBEXfilterDrill 7 2" xfId="10465"/>
    <cellStyle name="SAPBEXfilterDrill 7 2 2" xfId="12016"/>
    <cellStyle name="SAPBEXfilterDrill 7 3" xfId="10466"/>
    <cellStyle name="SAPBEXfilterDrill 7 3 2" xfId="12017"/>
    <cellStyle name="SAPBEXfilterDrill 7 4" xfId="12015"/>
    <cellStyle name="SAPBEXfilterDrill 8" xfId="10467"/>
    <cellStyle name="SAPBEXfilterDrill 8 2" xfId="10468"/>
    <cellStyle name="SAPBEXfilterDrill 8 2 2" xfId="12019"/>
    <cellStyle name="SAPBEXfilterDrill 8 3" xfId="10469"/>
    <cellStyle name="SAPBEXfilterDrill 8 3 2" xfId="12020"/>
    <cellStyle name="SAPBEXfilterDrill 8 4" xfId="12018"/>
    <cellStyle name="SAPBEXfilterDrill 9" xfId="10470"/>
    <cellStyle name="SAPBEXfilterDrill 9 2" xfId="10471"/>
    <cellStyle name="SAPBEXfilterDrill 9 2 2" xfId="12022"/>
    <cellStyle name="SAPBEXfilterDrill 9 3" xfId="10472"/>
    <cellStyle name="SAPBEXfilterDrill 9 3 2" xfId="12023"/>
    <cellStyle name="SAPBEXfilterDrill 9 4" xfId="12021"/>
    <cellStyle name="SAPBEXfilterDrill_1Modelo Plantillas Mandato SISS Junio 09 entrega" xfId="10473"/>
    <cellStyle name="SAPBEXfilterItem" xfId="10474"/>
    <cellStyle name="SAPBEXfilterItem 2" xfId="10475"/>
    <cellStyle name="SAPBEXfilterItem 2 2" xfId="10476"/>
    <cellStyle name="SAPBEXfilterItem 2 2 2" xfId="12025"/>
    <cellStyle name="SAPBEXfilterItem 2 3" xfId="12024"/>
    <cellStyle name="SAPBEXfilterItem 2_AECM 8909035321" xfId="10477"/>
    <cellStyle name="SAPBEXfilterItem 3" xfId="10478"/>
    <cellStyle name="SAPBEXfilterItem 3 2" xfId="12026"/>
    <cellStyle name="SAPBEXfilterItem 4" xfId="10479"/>
    <cellStyle name="SAPBEXfilterItem_AECM 8909035321" xfId="10480"/>
    <cellStyle name="SAPBEXfilterText" xfId="10481"/>
    <cellStyle name="SAPBEXfilterText 10" xfId="10482"/>
    <cellStyle name="SAPBEXfilterText 11" xfId="10483"/>
    <cellStyle name="SAPBEXfilterText 11 2" xfId="12027"/>
    <cellStyle name="SAPBEXfilterText 12" xfId="10484"/>
    <cellStyle name="SAPBEXfilterText 2" xfId="10485"/>
    <cellStyle name="SAPBEXfilterText 2 2" xfId="10486"/>
    <cellStyle name="SAPBEXfilterText 2 3" xfId="10487"/>
    <cellStyle name="SAPBEXfilterText 2 4" xfId="10488"/>
    <cellStyle name="SAPBEXfilterText 2_AECM 8909035321" xfId="10489"/>
    <cellStyle name="SAPBEXfilterText 3" xfId="10490"/>
    <cellStyle name="SAPBEXfilterText 3 2" xfId="10491"/>
    <cellStyle name="SAPBEXfilterText 3 3" xfId="10492"/>
    <cellStyle name="SAPBEXfilterText 3 4" xfId="10493"/>
    <cellStyle name="SAPBEXfilterText 3_Plantilla Ppto" xfId="10494"/>
    <cellStyle name="SAPBEXfilterText 4" xfId="10495"/>
    <cellStyle name="SAPBEXfilterText 4 2" xfId="10496"/>
    <cellStyle name="SAPBEXfilterText 4 3" xfId="10497"/>
    <cellStyle name="SAPBEXfilterText 4 4" xfId="10498"/>
    <cellStyle name="SAPBEXfilterText 4_Plantilla Ppto" xfId="10499"/>
    <cellStyle name="SAPBEXfilterText 5" xfId="10500"/>
    <cellStyle name="SAPBEXfilterText 5 2" xfId="10501"/>
    <cellStyle name="SAPBEXfilterText 5 3" xfId="10502"/>
    <cellStyle name="SAPBEXfilterText 5 4" xfId="10503"/>
    <cellStyle name="SAPBEXfilterText 5_Plantilla Ppto" xfId="10504"/>
    <cellStyle name="SAPBEXfilterText 6" xfId="10505"/>
    <cellStyle name="SAPBEXfilterText 6 2" xfId="10506"/>
    <cellStyle name="SAPBEXfilterText 6 3" xfId="10507"/>
    <cellStyle name="SAPBEXfilterText 6 4" xfId="10508"/>
    <cellStyle name="SAPBEXfilterText 6_Plantilla Ppto" xfId="10509"/>
    <cellStyle name="SAPBEXfilterText 7" xfId="10510"/>
    <cellStyle name="SAPBEXfilterText 7 2" xfId="10511"/>
    <cellStyle name="SAPBEXfilterText 7 3" xfId="10512"/>
    <cellStyle name="SAPBEXfilterText 7 4" xfId="10513"/>
    <cellStyle name="SAPBEXfilterText 7_Plantilla Ppto" xfId="10514"/>
    <cellStyle name="SAPBEXfilterText 8" xfId="10515"/>
    <cellStyle name="SAPBEXfilterText 8 2" xfId="10516"/>
    <cellStyle name="SAPBEXfilterText 8 3" xfId="10517"/>
    <cellStyle name="SAPBEXfilterText 8 4" xfId="10518"/>
    <cellStyle name="SAPBEXfilterText 8_Plantilla Ppto" xfId="10519"/>
    <cellStyle name="SAPBEXfilterText 9" xfId="10520"/>
    <cellStyle name="SAPBEXfilterText 9 2" xfId="12028"/>
    <cellStyle name="SAPBEXfilterText_AECM 8909035321" xfId="10521"/>
    <cellStyle name="SAPBEXformats" xfId="10522"/>
    <cellStyle name="SAPBEXformats 10" xfId="10523"/>
    <cellStyle name="SAPBEXformats 10 2" xfId="10524"/>
    <cellStyle name="SAPBEXformats 10 2 2" xfId="12031"/>
    <cellStyle name="SAPBEXformats 10 3" xfId="10525"/>
    <cellStyle name="SAPBEXformats 10 3 2" xfId="12032"/>
    <cellStyle name="SAPBEXformats 10 4" xfId="12030"/>
    <cellStyle name="SAPBEXformats 11" xfId="10526"/>
    <cellStyle name="SAPBEXformats 11 2" xfId="10527"/>
    <cellStyle name="SAPBEXformats 11 2 2" xfId="12034"/>
    <cellStyle name="SAPBEXformats 11 3" xfId="10528"/>
    <cellStyle name="SAPBEXformats 11 3 2" xfId="12035"/>
    <cellStyle name="SAPBEXformats 11 4" xfId="12033"/>
    <cellStyle name="SAPBEXformats 12" xfId="10529"/>
    <cellStyle name="SAPBEXformats 12 2" xfId="12036"/>
    <cellStyle name="SAPBEXformats 13" xfId="10530"/>
    <cellStyle name="SAPBEXformats 13 2" xfId="12037"/>
    <cellStyle name="SAPBEXformats 14" xfId="12029"/>
    <cellStyle name="SAPBEXformats 2" xfId="10531"/>
    <cellStyle name="SAPBEXformats 2 2" xfId="10532"/>
    <cellStyle name="SAPBEXformats 2 2 2" xfId="12039"/>
    <cellStyle name="SAPBEXformats 2 3" xfId="10533"/>
    <cellStyle name="SAPBEXformats 2 3 2" xfId="12040"/>
    <cellStyle name="SAPBEXformats 2 4" xfId="12038"/>
    <cellStyle name="SAPBEXformats 3" xfId="10534"/>
    <cellStyle name="SAPBEXformats 3 2" xfId="10535"/>
    <cellStyle name="SAPBEXformats 3 2 2" xfId="12042"/>
    <cellStyle name="SAPBEXformats 3 3" xfId="10536"/>
    <cellStyle name="SAPBEXformats 3 3 2" xfId="12043"/>
    <cellStyle name="SAPBEXformats 3 4" xfId="12041"/>
    <cellStyle name="SAPBEXformats 4" xfId="10537"/>
    <cellStyle name="SAPBEXformats 4 2" xfId="10538"/>
    <cellStyle name="SAPBEXformats 4 2 2" xfId="12045"/>
    <cellStyle name="SAPBEXformats 4 3" xfId="10539"/>
    <cellStyle name="SAPBEXformats 4 3 2" xfId="12046"/>
    <cellStyle name="SAPBEXformats 4 4" xfId="10540"/>
    <cellStyle name="SAPBEXformats 4 4 2" xfId="12047"/>
    <cellStyle name="SAPBEXformats 4 5" xfId="12044"/>
    <cellStyle name="SAPBEXformats 5" xfId="10541"/>
    <cellStyle name="SAPBEXformats 5 2" xfId="10542"/>
    <cellStyle name="SAPBEXformats 5 2 2" xfId="12049"/>
    <cellStyle name="SAPBEXformats 5 3" xfId="10543"/>
    <cellStyle name="SAPBEXformats 5 3 2" xfId="12050"/>
    <cellStyle name="SAPBEXformats 5 4" xfId="12048"/>
    <cellStyle name="SAPBEXformats 6" xfId="10544"/>
    <cellStyle name="SAPBEXformats 6 2" xfId="10545"/>
    <cellStyle name="SAPBEXformats 6 2 2" xfId="12052"/>
    <cellStyle name="SAPBEXformats 6 3" xfId="10546"/>
    <cellStyle name="SAPBEXformats 6 3 2" xfId="12053"/>
    <cellStyle name="SAPBEXformats 6 4" xfId="12051"/>
    <cellStyle name="SAPBEXformats 7" xfId="10547"/>
    <cellStyle name="SAPBEXformats 7 2" xfId="10548"/>
    <cellStyle name="SAPBEXformats 7 2 2" xfId="12055"/>
    <cellStyle name="SAPBEXformats 7 3" xfId="10549"/>
    <cellStyle name="SAPBEXformats 7 3 2" xfId="12056"/>
    <cellStyle name="SAPBEXformats 7 4" xfId="12054"/>
    <cellStyle name="SAPBEXformats 8" xfId="10550"/>
    <cellStyle name="SAPBEXformats 8 2" xfId="10551"/>
    <cellStyle name="SAPBEXformats 8 2 2" xfId="12058"/>
    <cellStyle name="SAPBEXformats 8 3" xfId="10552"/>
    <cellStyle name="SAPBEXformats 8 3 2" xfId="12059"/>
    <cellStyle name="SAPBEXformats 8 4" xfId="12057"/>
    <cellStyle name="SAPBEXformats 9" xfId="10553"/>
    <cellStyle name="SAPBEXformats 9 2" xfId="10554"/>
    <cellStyle name="SAPBEXformats 9 2 2" xfId="12061"/>
    <cellStyle name="SAPBEXformats 9 3" xfId="10555"/>
    <cellStyle name="SAPBEXformats 9 3 2" xfId="12062"/>
    <cellStyle name="SAPBEXformats 9 4" xfId="12060"/>
    <cellStyle name="SAPBEXformats_1Modelo Plantillas Mandato SISS Junio 09 entrega" xfId="10556"/>
    <cellStyle name="SAPBEXheaderItem" xfId="10557"/>
    <cellStyle name="SAPBEXheaderItem 10" xfId="10558"/>
    <cellStyle name="SAPBEXheaderItem 10 2" xfId="10559"/>
    <cellStyle name="SAPBEXheaderItem 10 2 2" xfId="12063"/>
    <cellStyle name="SAPBEXheaderItem 10 3" xfId="10560"/>
    <cellStyle name="SAPBEXheaderItem 10 3 2" xfId="12064"/>
    <cellStyle name="SAPBEXheaderItem 10 4" xfId="10561"/>
    <cellStyle name="SAPBEXheaderItem 10 4 2" xfId="12065"/>
    <cellStyle name="SAPBEXheaderItem 11" xfId="10562"/>
    <cellStyle name="SAPBEXheaderItem 11 2" xfId="10563"/>
    <cellStyle name="SAPBEXheaderItem 11 2 2" xfId="12066"/>
    <cellStyle name="SAPBEXheaderItem 11 3" xfId="10564"/>
    <cellStyle name="SAPBEXheaderItem 11 3 2" xfId="12067"/>
    <cellStyle name="SAPBEXheaderItem 11 4" xfId="10565"/>
    <cellStyle name="SAPBEXheaderItem 11 4 2" xfId="12068"/>
    <cellStyle name="SAPBEXheaderItem 12" xfId="10566"/>
    <cellStyle name="SAPBEXheaderItem 12 2" xfId="12069"/>
    <cellStyle name="SAPBEXheaderItem 13" xfId="10567"/>
    <cellStyle name="SAPBEXheaderItem 13 2" xfId="10568"/>
    <cellStyle name="SAPBEXheaderItem 13 2 2" xfId="12070"/>
    <cellStyle name="SAPBEXheaderItem 2" xfId="10569"/>
    <cellStyle name="SAPBEXheaderItem 2 2" xfId="10570"/>
    <cellStyle name="SAPBEXheaderItem 2 2 2" xfId="12072"/>
    <cellStyle name="SAPBEXheaderItem 2 3" xfId="10571"/>
    <cellStyle name="SAPBEXheaderItem 2 3 2" xfId="10572"/>
    <cellStyle name="SAPBEXheaderItem 2 3 2 2" xfId="12073"/>
    <cellStyle name="SAPBEXheaderItem 2 4" xfId="10573"/>
    <cellStyle name="SAPBEXheaderItem 2 5" xfId="12071"/>
    <cellStyle name="SAPBEXheaderItem 3" xfId="10574"/>
    <cellStyle name="SAPBEXheaderItem 3 2" xfId="10575"/>
    <cellStyle name="SAPBEXheaderItem 3 2 2" xfId="12074"/>
    <cellStyle name="SAPBEXheaderItem 3 3" xfId="10576"/>
    <cellStyle name="SAPBEXheaderItem 3 3 2" xfId="12075"/>
    <cellStyle name="SAPBEXheaderItem 3 4" xfId="10577"/>
    <cellStyle name="SAPBEXheaderItem 3 4 2" xfId="12076"/>
    <cellStyle name="SAPBEXheaderItem 4" xfId="10578"/>
    <cellStyle name="SAPBEXheaderItem 4 2" xfId="10579"/>
    <cellStyle name="SAPBEXheaderItem 4 2 2" xfId="12077"/>
    <cellStyle name="SAPBEXheaderItem 4 3" xfId="10580"/>
    <cellStyle name="SAPBEXheaderItem 4 3 2" xfId="12078"/>
    <cellStyle name="SAPBEXheaderItem 4 4" xfId="10581"/>
    <cellStyle name="SAPBEXheaderItem 4 4 2" xfId="12079"/>
    <cellStyle name="SAPBEXheaderItem 5" xfId="10582"/>
    <cellStyle name="SAPBEXheaderItem 5 2" xfId="10583"/>
    <cellStyle name="SAPBEXheaderItem 5 2 2" xfId="12080"/>
    <cellStyle name="SAPBEXheaderItem 5 3" xfId="10584"/>
    <cellStyle name="SAPBEXheaderItem 5 3 2" xfId="12081"/>
    <cellStyle name="SAPBEXheaderItem 5 4" xfId="10585"/>
    <cellStyle name="SAPBEXheaderItem 5 4 2" xfId="12082"/>
    <cellStyle name="SAPBEXheaderItem 6" xfId="10586"/>
    <cellStyle name="SAPBEXheaderItem 6 2" xfId="10587"/>
    <cellStyle name="SAPBEXheaderItem 6 2 2" xfId="12083"/>
    <cellStyle name="SAPBEXheaderItem 6 3" xfId="10588"/>
    <cellStyle name="SAPBEXheaderItem 6 3 2" xfId="12084"/>
    <cellStyle name="SAPBEXheaderItem 6 4" xfId="10589"/>
    <cellStyle name="SAPBEXheaderItem 6 4 2" xfId="12085"/>
    <cellStyle name="SAPBEXheaderItem 7" xfId="10590"/>
    <cellStyle name="SAPBEXheaderItem 7 2" xfId="10591"/>
    <cellStyle name="SAPBEXheaderItem 7 2 2" xfId="12086"/>
    <cellStyle name="SAPBEXheaderItem 7 3" xfId="10592"/>
    <cellStyle name="SAPBEXheaderItem 7 3 2" xfId="12087"/>
    <cellStyle name="SAPBEXheaderItem 7 4" xfId="10593"/>
    <cellStyle name="SAPBEXheaderItem 7 4 2" xfId="12088"/>
    <cellStyle name="SAPBEXheaderItem 8" xfId="10594"/>
    <cellStyle name="SAPBEXheaderItem 8 2" xfId="10595"/>
    <cellStyle name="SAPBEXheaderItem 8 2 2" xfId="12089"/>
    <cellStyle name="SAPBEXheaderItem 8 3" xfId="10596"/>
    <cellStyle name="SAPBEXheaderItem 8 3 2" xfId="12090"/>
    <cellStyle name="SAPBEXheaderItem 8 4" xfId="10597"/>
    <cellStyle name="SAPBEXheaderItem 8 4 2" xfId="12091"/>
    <cellStyle name="SAPBEXheaderItem 9" xfId="10598"/>
    <cellStyle name="SAPBEXheaderItem 9 2" xfId="10599"/>
    <cellStyle name="SAPBEXheaderItem 9 2 2" xfId="12092"/>
    <cellStyle name="SAPBEXheaderItem 9 3" xfId="10600"/>
    <cellStyle name="SAPBEXheaderItem 9 3 2" xfId="12093"/>
    <cellStyle name="SAPBEXheaderItem 9 4" xfId="10601"/>
    <cellStyle name="SAPBEXheaderItem 9 4 2" xfId="12094"/>
    <cellStyle name="SAPBEXheaderItem_1Modelo Plantillas Mandato SISS Junio 09 entrega" xfId="10602"/>
    <cellStyle name="SAPBEXheaderText" xfId="10603"/>
    <cellStyle name="SAPBEXheaderText 10" xfId="10604"/>
    <cellStyle name="SAPBEXheaderText 10 2" xfId="10605"/>
    <cellStyle name="SAPBEXheaderText 10 2 2" xfId="12095"/>
    <cellStyle name="SAPBEXheaderText 10 3" xfId="10606"/>
    <cellStyle name="SAPBEXheaderText 10 3 2" xfId="12096"/>
    <cellStyle name="SAPBEXheaderText 10 4" xfId="10607"/>
    <cellStyle name="SAPBEXheaderText 10 4 2" xfId="12097"/>
    <cellStyle name="SAPBEXheaderText 11" xfId="10608"/>
    <cellStyle name="SAPBEXheaderText 11 2" xfId="10609"/>
    <cellStyle name="SAPBEXheaderText 11 2 2" xfId="12098"/>
    <cellStyle name="SAPBEXheaderText 11 3" xfId="10610"/>
    <cellStyle name="SAPBEXheaderText 11 3 2" xfId="12099"/>
    <cellStyle name="SAPBEXheaderText 11 4" xfId="10611"/>
    <cellStyle name="SAPBEXheaderText 11 4 2" xfId="12100"/>
    <cellStyle name="SAPBEXheaderText 12" xfId="10612"/>
    <cellStyle name="SAPBEXheaderText 12 2" xfId="12101"/>
    <cellStyle name="SAPBEXheaderText 13" xfId="10613"/>
    <cellStyle name="SAPBEXheaderText 13 2" xfId="10614"/>
    <cellStyle name="SAPBEXheaderText 13 2 2" xfId="12102"/>
    <cellStyle name="SAPBEXheaderText 2" xfId="10615"/>
    <cellStyle name="SAPBEXheaderText 2 2" xfId="10616"/>
    <cellStyle name="SAPBEXheaderText 2 2 2" xfId="12104"/>
    <cellStyle name="SAPBEXheaderText 2 3" xfId="10617"/>
    <cellStyle name="SAPBEXheaderText 2 3 2" xfId="10618"/>
    <cellStyle name="SAPBEXheaderText 2 3 2 2" xfId="12105"/>
    <cellStyle name="SAPBEXheaderText 2 4" xfId="10619"/>
    <cellStyle name="SAPBEXheaderText 2 5" xfId="12103"/>
    <cellStyle name="SAPBEXheaderText 3" xfId="10620"/>
    <cellStyle name="SAPBEXheaderText 3 2" xfId="10621"/>
    <cellStyle name="SAPBEXheaderText 3 2 2" xfId="12106"/>
    <cellStyle name="SAPBEXheaderText 3 3" xfId="10622"/>
    <cellStyle name="SAPBEXheaderText 3 3 2" xfId="12107"/>
    <cellStyle name="SAPBEXheaderText 3 4" xfId="10623"/>
    <cellStyle name="SAPBEXheaderText 3 4 2" xfId="12108"/>
    <cellStyle name="SAPBEXheaderText 4" xfId="10624"/>
    <cellStyle name="SAPBEXheaderText 4 2" xfId="10625"/>
    <cellStyle name="SAPBEXheaderText 4 2 2" xfId="12109"/>
    <cellStyle name="SAPBEXheaderText 4 3" xfId="10626"/>
    <cellStyle name="SAPBEXheaderText 4 3 2" xfId="12110"/>
    <cellStyle name="SAPBEXheaderText 4 4" xfId="10627"/>
    <cellStyle name="SAPBEXheaderText 4 4 2" xfId="12111"/>
    <cellStyle name="SAPBEXheaderText 5" xfId="10628"/>
    <cellStyle name="SAPBEXheaderText 5 2" xfId="10629"/>
    <cellStyle name="SAPBEXheaderText 5 2 2" xfId="12112"/>
    <cellStyle name="SAPBEXheaderText 5 3" xfId="10630"/>
    <cellStyle name="SAPBEXheaderText 5 3 2" xfId="12113"/>
    <cellStyle name="SAPBEXheaderText 5 4" xfId="10631"/>
    <cellStyle name="SAPBEXheaderText 5 4 2" xfId="12114"/>
    <cellStyle name="SAPBEXheaderText 6" xfId="10632"/>
    <cellStyle name="SAPBEXheaderText 6 2" xfId="10633"/>
    <cellStyle name="SAPBEXheaderText 6 2 2" xfId="12115"/>
    <cellStyle name="SAPBEXheaderText 6 3" xfId="10634"/>
    <cellStyle name="SAPBEXheaderText 6 3 2" xfId="12116"/>
    <cellStyle name="SAPBEXheaderText 6 4" xfId="10635"/>
    <cellStyle name="SAPBEXheaderText 6 4 2" xfId="12117"/>
    <cellStyle name="SAPBEXheaderText 7" xfId="10636"/>
    <cellStyle name="SAPBEXheaderText 7 2" xfId="10637"/>
    <cellStyle name="SAPBEXheaderText 7 2 2" xfId="12118"/>
    <cellStyle name="SAPBEXheaderText 7 3" xfId="10638"/>
    <cellStyle name="SAPBEXheaderText 7 3 2" xfId="12119"/>
    <cellStyle name="SAPBEXheaderText 7 4" xfId="10639"/>
    <cellStyle name="SAPBEXheaderText 7 4 2" xfId="12120"/>
    <cellStyle name="SAPBEXheaderText 8" xfId="10640"/>
    <cellStyle name="SAPBEXheaderText 8 2" xfId="10641"/>
    <cellStyle name="SAPBEXheaderText 8 2 2" xfId="12121"/>
    <cellStyle name="SAPBEXheaderText 8 3" xfId="10642"/>
    <cellStyle name="SAPBEXheaderText 8 3 2" xfId="12122"/>
    <cellStyle name="SAPBEXheaderText 8 4" xfId="10643"/>
    <cellStyle name="SAPBEXheaderText 8 4 2" xfId="12123"/>
    <cellStyle name="SAPBEXheaderText 9" xfId="10644"/>
    <cellStyle name="SAPBEXheaderText 9 2" xfId="10645"/>
    <cellStyle name="SAPBEXheaderText 9 2 2" xfId="12124"/>
    <cellStyle name="SAPBEXheaderText 9 3" xfId="10646"/>
    <cellStyle name="SAPBEXheaderText 9 3 2" xfId="12125"/>
    <cellStyle name="SAPBEXheaderText 9 4" xfId="10647"/>
    <cellStyle name="SAPBEXheaderText 9 4 2" xfId="12126"/>
    <cellStyle name="SAPBEXheaderText_1Modelo Plantillas Mandato SISS Junio 09 entrega" xfId="10648"/>
    <cellStyle name="SAPBEXHLevel0" xfId="10649"/>
    <cellStyle name="SAPBEXHLevel0 10" xfId="10650"/>
    <cellStyle name="SAPBEXHLevel0 10 2" xfId="10651"/>
    <cellStyle name="SAPBEXHLevel0 10 2 2" xfId="12129"/>
    <cellStyle name="SAPBEXHLevel0 10 3" xfId="10652"/>
    <cellStyle name="SAPBEXHLevel0 10 3 2" xfId="12130"/>
    <cellStyle name="SAPBEXHLevel0 10 4" xfId="10653"/>
    <cellStyle name="SAPBEXHLevel0 10 4 2" xfId="12131"/>
    <cellStyle name="SAPBEXHLevel0 10 5" xfId="12128"/>
    <cellStyle name="SAPBEXHLevel0 11" xfId="10654"/>
    <cellStyle name="SAPBEXHLevel0 11 2" xfId="10655"/>
    <cellStyle name="SAPBEXHLevel0 11 2 2" xfId="12133"/>
    <cellStyle name="SAPBEXHLevel0 11 3" xfId="10656"/>
    <cellStyle name="SAPBEXHLevel0 11 3 2" xfId="12134"/>
    <cellStyle name="SAPBEXHLevel0 11 4" xfId="10657"/>
    <cellStyle name="SAPBEXHLevel0 11 4 2" xfId="12135"/>
    <cellStyle name="SAPBEXHLevel0 11 5" xfId="12132"/>
    <cellStyle name="SAPBEXHLevel0 12" xfId="10658"/>
    <cellStyle name="SAPBEXHLevel0 12 2" xfId="12136"/>
    <cellStyle name="SAPBEXHLevel0 13" xfId="10659"/>
    <cellStyle name="SAPBEXHLevel0 13 2" xfId="10660"/>
    <cellStyle name="SAPBEXHLevel0 13 2 2" xfId="12138"/>
    <cellStyle name="SAPBEXHLevel0 13 3" xfId="12137"/>
    <cellStyle name="SAPBEXHLevel0 14" xfId="10661"/>
    <cellStyle name="SAPBEXHLevel0 14 2" xfId="12139"/>
    <cellStyle name="SAPBEXHLevel0 15" xfId="12127"/>
    <cellStyle name="SAPBEXHLevel0 2" xfId="10662"/>
    <cellStyle name="SAPBEXHLevel0 2 2" xfId="10663"/>
    <cellStyle name="SAPBEXHLevel0 2 2 2" xfId="12141"/>
    <cellStyle name="SAPBEXHLevel0 2 3" xfId="10664"/>
    <cellStyle name="SAPBEXHLevel0 2 3 2" xfId="10665"/>
    <cellStyle name="SAPBEXHLevel0 2 3 2 2" xfId="12143"/>
    <cellStyle name="SAPBEXHLevel0 2 3 3" xfId="12142"/>
    <cellStyle name="SAPBEXHLevel0 2 4" xfId="10666"/>
    <cellStyle name="SAPBEXHLevel0 2 4 2" xfId="12144"/>
    <cellStyle name="SAPBEXHLevel0 2 5" xfId="12140"/>
    <cellStyle name="SAPBEXHLevel0 3" xfId="10667"/>
    <cellStyle name="SAPBEXHLevel0 3 2" xfId="10668"/>
    <cellStyle name="SAPBEXHLevel0 3 2 2" xfId="12146"/>
    <cellStyle name="SAPBEXHLevel0 3 3" xfId="10669"/>
    <cellStyle name="SAPBEXHLevel0 3 3 2" xfId="12147"/>
    <cellStyle name="SAPBEXHLevel0 3 4" xfId="10670"/>
    <cellStyle name="SAPBEXHLevel0 3 4 2" xfId="12148"/>
    <cellStyle name="SAPBEXHLevel0 3 5" xfId="12145"/>
    <cellStyle name="SAPBEXHLevel0 4" xfId="10671"/>
    <cellStyle name="SAPBEXHLevel0 4 2" xfId="10672"/>
    <cellStyle name="SAPBEXHLevel0 4 2 2" xfId="12150"/>
    <cellStyle name="SAPBEXHLevel0 4 3" xfId="10673"/>
    <cellStyle name="SAPBEXHLevel0 4 3 2" xfId="12151"/>
    <cellStyle name="SAPBEXHLevel0 4 4" xfId="10674"/>
    <cellStyle name="SAPBEXHLevel0 4 4 2" xfId="12152"/>
    <cellStyle name="SAPBEXHLevel0 4 5" xfId="12149"/>
    <cellStyle name="SAPBEXHLevel0 5" xfId="10675"/>
    <cellStyle name="SAPBEXHLevel0 5 2" xfId="10676"/>
    <cellStyle name="SAPBEXHLevel0 5 2 2" xfId="12154"/>
    <cellStyle name="SAPBEXHLevel0 5 3" xfId="10677"/>
    <cellStyle name="SAPBEXHLevel0 5 3 2" xfId="12155"/>
    <cellStyle name="SAPBEXHLevel0 5 4" xfId="10678"/>
    <cellStyle name="SAPBEXHLevel0 5 4 2" xfId="12156"/>
    <cellStyle name="SAPBEXHLevel0 5 5" xfId="12153"/>
    <cellStyle name="SAPBEXHLevel0 6" xfId="10679"/>
    <cellStyle name="SAPBEXHLevel0 6 2" xfId="10680"/>
    <cellStyle name="SAPBEXHLevel0 6 2 2" xfId="12158"/>
    <cellStyle name="SAPBEXHLevel0 6 3" xfId="10681"/>
    <cellStyle name="SAPBEXHLevel0 6 3 2" xfId="12159"/>
    <cellStyle name="SAPBEXHLevel0 6 4" xfId="10682"/>
    <cellStyle name="SAPBEXHLevel0 6 4 2" xfId="12160"/>
    <cellStyle name="SAPBEXHLevel0 6 5" xfId="12157"/>
    <cellStyle name="SAPBEXHLevel0 7" xfId="10683"/>
    <cellStyle name="SAPBEXHLevel0 7 2" xfId="10684"/>
    <cellStyle name="SAPBEXHLevel0 7 2 2" xfId="12162"/>
    <cellStyle name="SAPBEXHLevel0 7 3" xfId="10685"/>
    <cellStyle name="SAPBEXHLevel0 7 3 2" xfId="12163"/>
    <cellStyle name="SAPBEXHLevel0 7 4" xfId="10686"/>
    <cellStyle name="SAPBEXHLevel0 7 4 2" xfId="12164"/>
    <cellStyle name="SAPBEXHLevel0 7 5" xfId="12161"/>
    <cellStyle name="SAPBEXHLevel0 8" xfId="10687"/>
    <cellStyle name="SAPBEXHLevel0 8 2" xfId="10688"/>
    <cellStyle name="SAPBEXHLevel0 8 2 2" xfId="12166"/>
    <cellStyle name="SAPBEXHLevel0 8 3" xfId="10689"/>
    <cellStyle name="SAPBEXHLevel0 8 3 2" xfId="12167"/>
    <cellStyle name="SAPBEXHLevel0 8 4" xfId="10690"/>
    <cellStyle name="SAPBEXHLevel0 8 4 2" xfId="12168"/>
    <cellStyle name="SAPBEXHLevel0 8 5" xfId="12165"/>
    <cellStyle name="SAPBEXHLevel0 9" xfId="10691"/>
    <cellStyle name="SAPBEXHLevel0 9 2" xfId="10692"/>
    <cellStyle name="SAPBEXHLevel0 9 2 2" xfId="12170"/>
    <cellStyle name="SAPBEXHLevel0 9 3" xfId="10693"/>
    <cellStyle name="SAPBEXHLevel0 9 3 2" xfId="12171"/>
    <cellStyle name="SAPBEXHLevel0 9 4" xfId="10694"/>
    <cellStyle name="SAPBEXHLevel0 9 4 2" xfId="12172"/>
    <cellStyle name="SAPBEXHLevel0 9 5" xfId="12169"/>
    <cellStyle name="SAPBEXHLevel0_1Modelo Plantillas Mandato SISS Junio 09 entrega" xfId="10695"/>
    <cellStyle name="SAPBEXHLevel0X" xfId="10696"/>
    <cellStyle name="SAPBEXHLevel0X 10" xfId="10697"/>
    <cellStyle name="SAPBEXHLevel0X 10 2" xfId="12174"/>
    <cellStyle name="SAPBEXHLevel0X 11" xfId="10698"/>
    <cellStyle name="SAPBEXHLevel0X 11 2" xfId="12175"/>
    <cellStyle name="SAPBEXHLevel0X 12" xfId="10699"/>
    <cellStyle name="SAPBEXHLevel0X 12 2" xfId="12176"/>
    <cellStyle name="SAPBEXHLevel0X 13" xfId="10700"/>
    <cellStyle name="SAPBEXHLevel0X 13 2" xfId="12177"/>
    <cellStyle name="SAPBEXHLevel0X 14" xfId="10701"/>
    <cellStyle name="SAPBEXHLevel0X 14 2" xfId="12178"/>
    <cellStyle name="SAPBEXHLevel0X 15" xfId="12173"/>
    <cellStyle name="SAPBEXHLevel0X 2" xfId="10702"/>
    <cellStyle name="SAPBEXHLevel0X 2 2" xfId="10703"/>
    <cellStyle name="SAPBEXHLevel0X 2 2 2" xfId="12180"/>
    <cellStyle name="SAPBEXHLevel0X 2 3" xfId="10704"/>
    <cellStyle name="SAPBEXHLevel0X 2 3 2" xfId="10705"/>
    <cellStyle name="SAPBEXHLevel0X 2 3 2 2" xfId="12182"/>
    <cellStyle name="SAPBEXHLevel0X 2 3 3" xfId="12181"/>
    <cellStyle name="SAPBEXHLevel0X 2 4" xfId="10706"/>
    <cellStyle name="SAPBEXHLevel0X 2 4 2" xfId="12183"/>
    <cellStyle name="SAPBEXHLevel0X 2 5" xfId="12179"/>
    <cellStyle name="SAPBEXHLevel0X 3" xfId="10707"/>
    <cellStyle name="SAPBEXHLevel0X 3 2" xfId="10708"/>
    <cellStyle name="SAPBEXHLevel0X 3 2 2" xfId="12185"/>
    <cellStyle name="SAPBEXHLevel0X 3 3" xfId="10709"/>
    <cellStyle name="SAPBEXHLevel0X 3 3 2" xfId="12186"/>
    <cellStyle name="SAPBEXHLevel0X 3 4" xfId="12184"/>
    <cellStyle name="SAPBEXHLevel0X 4" xfId="10710"/>
    <cellStyle name="SAPBEXHLevel0X 4 2" xfId="10711"/>
    <cellStyle name="SAPBEXHLevel0X 4 2 2" xfId="12188"/>
    <cellStyle name="SAPBEXHLevel0X 4 3" xfId="10712"/>
    <cellStyle name="SAPBEXHLevel0X 4 3 2" xfId="12189"/>
    <cellStyle name="SAPBEXHLevel0X 4 4" xfId="12187"/>
    <cellStyle name="SAPBEXHLevel0X 5" xfId="10713"/>
    <cellStyle name="SAPBEXHLevel0X 5 2" xfId="10714"/>
    <cellStyle name="SAPBEXHLevel0X 5 2 2" xfId="12191"/>
    <cellStyle name="SAPBEXHLevel0X 5 3" xfId="12190"/>
    <cellStyle name="SAPBEXHLevel0X 6" xfId="10715"/>
    <cellStyle name="SAPBEXHLevel0X 6 2" xfId="12192"/>
    <cellStyle name="SAPBEXHLevel0X 7" xfId="10716"/>
    <cellStyle name="SAPBEXHLevel0X 7 2" xfId="12193"/>
    <cellStyle name="SAPBEXHLevel0X 8" xfId="10717"/>
    <cellStyle name="SAPBEXHLevel0X 8 2" xfId="12194"/>
    <cellStyle name="SAPBEXHLevel0X 9" xfId="10718"/>
    <cellStyle name="SAPBEXHLevel0X 9 2" xfId="12195"/>
    <cellStyle name="SAPBEXHLevel0X_ IVA mes  Junio2010" xfId="10719"/>
    <cellStyle name="SAPBEXHLevel1" xfId="10720"/>
    <cellStyle name="SAPBEXHLevel1 10" xfId="10721"/>
    <cellStyle name="SAPBEXHLevel1 10 2" xfId="10722"/>
    <cellStyle name="SAPBEXHLevel1 10 2 2" xfId="12198"/>
    <cellStyle name="SAPBEXHLevel1 10 3" xfId="10723"/>
    <cellStyle name="SAPBEXHLevel1 10 3 2" xfId="12199"/>
    <cellStyle name="SAPBEXHLevel1 10 4" xfId="10724"/>
    <cellStyle name="SAPBEXHLevel1 10 4 2" xfId="12200"/>
    <cellStyle name="SAPBEXHLevel1 10 5" xfId="12197"/>
    <cellStyle name="SAPBEXHLevel1 11" xfId="10725"/>
    <cellStyle name="SAPBEXHLevel1 11 2" xfId="10726"/>
    <cellStyle name="SAPBEXHLevel1 11 2 2" xfId="12202"/>
    <cellStyle name="SAPBEXHLevel1 11 3" xfId="10727"/>
    <cellStyle name="SAPBEXHLevel1 11 3 2" xfId="12203"/>
    <cellStyle name="SAPBEXHLevel1 11 4" xfId="10728"/>
    <cellStyle name="SAPBEXHLevel1 11 4 2" xfId="12204"/>
    <cellStyle name="SAPBEXHLevel1 11 5" xfId="12201"/>
    <cellStyle name="SAPBEXHLevel1 12" xfId="10729"/>
    <cellStyle name="SAPBEXHLevel1 12 2" xfId="12205"/>
    <cellStyle name="SAPBEXHLevel1 13" xfId="10730"/>
    <cellStyle name="SAPBEXHLevel1 13 2" xfId="10731"/>
    <cellStyle name="SAPBEXHLevel1 13 2 2" xfId="12207"/>
    <cellStyle name="SAPBEXHLevel1 13 3" xfId="12206"/>
    <cellStyle name="SAPBEXHLevel1 14" xfId="10732"/>
    <cellStyle name="SAPBEXHLevel1 14 2" xfId="12208"/>
    <cellStyle name="SAPBEXHLevel1 15" xfId="12196"/>
    <cellStyle name="SAPBEXHLevel1 2" xfId="10733"/>
    <cellStyle name="SAPBEXHLevel1 2 2" xfId="10734"/>
    <cellStyle name="SAPBEXHLevel1 2 2 2" xfId="12210"/>
    <cellStyle name="SAPBEXHLevel1 2 3" xfId="10735"/>
    <cellStyle name="SAPBEXHLevel1 2 3 2" xfId="10736"/>
    <cellStyle name="SAPBEXHLevel1 2 3 2 2" xfId="12212"/>
    <cellStyle name="SAPBEXHLevel1 2 3 3" xfId="12211"/>
    <cellStyle name="SAPBEXHLevel1 2 4" xfId="10737"/>
    <cellStyle name="SAPBEXHLevel1 2 4 2" xfId="12213"/>
    <cellStyle name="SAPBEXHLevel1 2 5" xfId="12209"/>
    <cellStyle name="SAPBEXHLevel1 3" xfId="10738"/>
    <cellStyle name="SAPBEXHLevel1 3 2" xfId="10739"/>
    <cellStyle name="SAPBEXHLevel1 3 2 2" xfId="12215"/>
    <cellStyle name="SAPBEXHLevel1 3 3" xfId="10740"/>
    <cellStyle name="SAPBEXHLevel1 3 3 2" xfId="12216"/>
    <cellStyle name="SAPBEXHLevel1 3 4" xfId="10741"/>
    <cellStyle name="SAPBEXHLevel1 3 4 2" xfId="12217"/>
    <cellStyle name="SAPBEXHLevel1 3 5" xfId="12214"/>
    <cellStyle name="SAPBEXHLevel1 4" xfId="10742"/>
    <cellStyle name="SAPBEXHLevel1 4 2" xfId="10743"/>
    <cellStyle name="SAPBEXHLevel1 4 2 2" xfId="12219"/>
    <cellStyle name="SAPBEXHLevel1 4 3" xfId="10744"/>
    <cellStyle name="SAPBEXHLevel1 4 3 2" xfId="12220"/>
    <cellStyle name="SAPBEXHLevel1 4 4" xfId="10745"/>
    <cellStyle name="SAPBEXHLevel1 4 4 2" xfId="12221"/>
    <cellStyle name="SAPBEXHLevel1 4 5" xfId="12218"/>
    <cellStyle name="SAPBEXHLevel1 5" xfId="10746"/>
    <cellStyle name="SAPBEXHLevel1 5 2" xfId="10747"/>
    <cellStyle name="SAPBEXHLevel1 5 2 2" xfId="12223"/>
    <cellStyle name="SAPBEXHLevel1 5 3" xfId="10748"/>
    <cellStyle name="SAPBEXHLevel1 5 3 2" xfId="12224"/>
    <cellStyle name="SAPBEXHLevel1 5 4" xfId="10749"/>
    <cellStyle name="SAPBEXHLevel1 5 4 2" xfId="12225"/>
    <cellStyle name="SAPBEXHLevel1 5 5" xfId="12222"/>
    <cellStyle name="SAPBEXHLevel1 6" xfId="10750"/>
    <cellStyle name="SAPBEXHLevel1 6 2" xfId="10751"/>
    <cellStyle name="SAPBEXHLevel1 6 2 2" xfId="12227"/>
    <cellStyle name="SAPBEXHLevel1 6 3" xfId="10752"/>
    <cellStyle name="SAPBEXHLevel1 6 3 2" xfId="12228"/>
    <cellStyle name="SAPBEXHLevel1 6 4" xfId="10753"/>
    <cellStyle name="SAPBEXHLevel1 6 4 2" xfId="12229"/>
    <cellStyle name="SAPBEXHLevel1 6 5" xfId="12226"/>
    <cellStyle name="SAPBEXHLevel1 7" xfId="10754"/>
    <cellStyle name="SAPBEXHLevel1 7 2" xfId="10755"/>
    <cellStyle name="SAPBEXHLevel1 7 2 2" xfId="12231"/>
    <cellStyle name="SAPBEXHLevel1 7 3" xfId="10756"/>
    <cellStyle name="SAPBEXHLevel1 7 3 2" xfId="12232"/>
    <cellStyle name="SAPBEXHLevel1 7 4" xfId="10757"/>
    <cellStyle name="SAPBEXHLevel1 7 4 2" xfId="12233"/>
    <cellStyle name="SAPBEXHLevel1 7 5" xfId="12230"/>
    <cellStyle name="SAPBEXHLevel1 8" xfId="10758"/>
    <cellStyle name="SAPBEXHLevel1 8 2" xfId="10759"/>
    <cellStyle name="SAPBEXHLevel1 8 2 2" xfId="12235"/>
    <cellStyle name="SAPBEXHLevel1 8 3" xfId="10760"/>
    <cellStyle name="SAPBEXHLevel1 8 3 2" xfId="12236"/>
    <cellStyle name="SAPBEXHLevel1 8 4" xfId="10761"/>
    <cellStyle name="SAPBEXHLevel1 8 4 2" xfId="12237"/>
    <cellStyle name="SAPBEXHLevel1 8 5" xfId="12234"/>
    <cellStyle name="SAPBEXHLevel1 9" xfId="10762"/>
    <cellStyle name="SAPBEXHLevel1 9 2" xfId="10763"/>
    <cellStyle name="SAPBEXHLevel1 9 2 2" xfId="12239"/>
    <cellStyle name="SAPBEXHLevel1 9 3" xfId="10764"/>
    <cellStyle name="SAPBEXHLevel1 9 3 2" xfId="12240"/>
    <cellStyle name="SAPBEXHLevel1 9 4" xfId="10765"/>
    <cellStyle name="SAPBEXHLevel1 9 4 2" xfId="12241"/>
    <cellStyle name="SAPBEXHLevel1 9 5" xfId="12238"/>
    <cellStyle name="SAPBEXHLevel1_1Modelo Plantillas Mandato SISS Junio 09 entrega" xfId="10766"/>
    <cellStyle name="SAPBEXHLevel1X" xfId="10767"/>
    <cellStyle name="SAPBEXHLevel1X 10" xfId="10768"/>
    <cellStyle name="SAPBEXHLevel1X 10 2" xfId="12243"/>
    <cellStyle name="SAPBEXHLevel1X 11" xfId="10769"/>
    <cellStyle name="SAPBEXHLevel1X 11 2" xfId="12244"/>
    <cellStyle name="SAPBEXHLevel1X 12" xfId="10770"/>
    <cellStyle name="SAPBEXHLevel1X 12 2" xfId="12245"/>
    <cellStyle name="SAPBEXHLevel1X 13" xfId="10771"/>
    <cellStyle name="SAPBEXHLevel1X 13 2" xfId="12246"/>
    <cellStyle name="SAPBEXHLevel1X 14" xfId="10772"/>
    <cellStyle name="SAPBEXHLevel1X 14 2" xfId="12247"/>
    <cellStyle name="SAPBEXHLevel1X 15" xfId="12242"/>
    <cellStyle name="SAPBEXHLevel1X 2" xfId="10773"/>
    <cellStyle name="SAPBEXHLevel1X 2 2" xfId="10774"/>
    <cellStyle name="SAPBEXHLevel1X 2 2 2" xfId="12249"/>
    <cellStyle name="SAPBEXHLevel1X 2 3" xfId="10775"/>
    <cellStyle name="SAPBEXHLevel1X 2 3 2" xfId="10776"/>
    <cellStyle name="SAPBEXHLevel1X 2 3 2 2" xfId="12251"/>
    <cellStyle name="SAPBEXHLevel1X 2 3 3" xfId="12250"/>
    <cellStyle name="SAPBEXHLevel1X 2 4" xfId="10777"/>
    <cellStyle name="SAPBEXHLevel1X 2 4 2" xfId="12252"/>
    <cellStyle name="SAPBEXHLevel1X 2 5" xfId="12248"/>
    <cellStyle name="SAPBEXHLevel1X 3" xfId="10778"/>
    <cellStyle name="SAPBEXHLevel1X 3 2" xfId="10779"/>
    <cellStyle name="SAPBEXHLevel1X 3 2 2" xfId="12254"/>
    <cellStyle name="SAPBEXHLevel1X 3 3" xfId="10780"/>
    <cellStyle name="SAPBEXHLevel1X 3 3 2" xfId="12255"/>
    <cellStyle name="SAPBEXHLevel1X 3 4" xfId="12253"/>
    <cellStyle name="SAPBEXHLevel1X 4" xfId="10781"/>
    <cellStyle name="SAPBEXHLevel1X 4 2" xfId="10782"/>
    <cellStyle name="SAPBEXHLevel1X 4 2 2" xfId="12257"/>
    <cellStyle name="SAPBEXHLevel1X 4 3" xfId="10783"/>
    <cellStyle name="SAPBEXHLevel1X 4 3 2" xfId="12258"/>
    <cellStyle name="SAPBEXHLevel1X 4 4" xfId="12256"/>
    <cellStyle name="SAPBEXHLevel1X 5" xfId="10784"/>
    <cellStyle name="SAPBEXHLevel1X 5 2" xfId="10785"/>
    <cellStyle name="SAPBEXHLevel1X 5 2 2" xfId="12260"/>
    <cellStyle name="SAPBEXHLevel1X 5 3" xfId="12259"/>
    <cellStyle name="SAPBEXHLevel1X 6" xfId="10786"/>
    <cellStyle name="SAPBEXHLevel1X 6 2" xfId="12261"/>
    <cellStyle name="SAPBEXHLevel1X 7" xfId="10787"/>
    <cellStyle name="SAPBEXHLevel1X 7 2" xfId="12262"/>
    <cellStyle name="SAPBEXHLevel1X 8" xfId="10788"/>
    <cellStyle name="SAPBEXHLevel1X 8 2" xfId="12263"/>
    <cellStyle name="SAPBEXHLevel1X 9" xfId="10789"/>
    <cellStyle name="SAPBEXHLevel1X 9 2" xfId="12264"/>
    <cellStyle name="SAPBEXHLevel1X_ IVA mes  Junio2010" xfId="10790"/>
    <cellStyle name="SAPBEXHLevel2" xfId="10791"/>
    <cellStyle name="SAPBEXHLevel2 10" xfId="10792"/>
    <cellStyle name="SAPBEXHLevel2 10 2" xfId="10793"/>
    <cellStyle name="SAPBEXHLevel2 10 2 2" xfId="12267"/>
    <cellStyle name="SAPBEXHLevel2 10 3" xfId="10794"/>
    <cellStyle name="SAPBEXHLevel2 10 3 2" xfId="12268"/>
    <cellStyle name="SAPBEXHLevel2 10 4" xfId="10795"/>
    <cellStyle name="SAPBEXHLevel2 10 4 2" xfId="12269"/>
    <cellStyle name="SAPBEXHLevel2 10 5" xfId="12266"/>
    <cellStyle name="SAPBEXHLevel2 11" xfId="10796"/>
    <cellStyle name="SAPBEXHLevel2 11 2" xfId="10797"/>
    <cellStyle name="SAPBEXHLevel2 11 2 2" xfId="12271"/>
    <cellStyle name="SAPBEXHLevel2 11 3" xfId="10798"/>
    <cellStyle name="SAPBEXHLevel2 11 3 2" xfId="12272"/>
    <cellStyle name="SAPBEXHLevel2 11 4" xfId="10799"/>
    <cellStyle name="SAPBEXHLevel2 11 4 2" xfId="12273"/>
    <cellStyle name="SAPBEXHLevel2 11 5" xfId="12270"/>
    <cellStyle name="SAPBEXHLevel2 12" xfId="10800"/>
    <cellStyle name="SAPBEXHLevel2 12 2" xfId="12274"/>
    <cellStyle name="SAPBEXHLevel2 13" xfId="10801"/>
    <cellStyle name="SAPBEXHLevel2 13 2" xfId="10802"/>
    <cellStyle name="SAPBEXHLevel2 13 2 2" xfId="12276"/>
    <cellStyle name="SAPBEXHLevel2 13 3" xfId="12275"/>
    <cellStyle name="SAPBEXHLevel2 14" xfId="10803"/>
    <cellStyle name="SAPBEXHLevel2 14 2" xfId="12277"/>
    <cellStyle name="SAPBEXHLevel2 15" xfId="12265"/>
    <cellStyle name="SAPBEXHLevel2 2" xfId="10804"/>
    <cellStyle name="SAPBEXHLevel2 2 2" xfId="10805"/>
    <cellStyle name="SAPBEXHLevel2 2 2 2" xfId="12279"/>
    <cellStyle name="SAPBEXHLevel2 2 3" xfId="10806"/>
    <cellStyle name="SAPBEXHLevel2 2 3 2" xfId="10807"/>
    <cellStyle name="SAPBEXHLevel2 2 3 2 2" xfId="12281"/>
    <cellStyle name="SAPBEXHLevel2 2 3 3" xfId="12280"/>
    <cellStyle name="SAPBEXHLevel2 2 4" xfId="10808"/>
    <cellStyle name="SAPBEXHLevel2 2 4 2" xfId="12282"/>
    <cellStyle name="SAPBEXHLevel2 2 5" xfId="12278"/>
    <cellStyle name="SAPBEXHLevel2 3" xfId="10809"/>
    <cellStyle name="SAPBEXHLevel2 3 2" xfId="10810"/>
    <cellStyle name="SAPBEXHLevel2 3 2 2" xfId="12284"/>
    <cellStyle name="SAPBEXHLevel2 3 3" xfId="10811"/>
    <cellStyle name="SAPBEXHLevel2 3 3 2" xfId="12285"/>
    <cellStyle name="SAPBEXHLevel2 3 4" xfId="10812"/>
    <cellStyle name="SAPBEXHLevel2 3 4 2" xfId="12286"/>
    <cellStyle name="SAPBEXHLevel2 3 5" xfId="12283"/>
    <cellStyle name="SAPBEXHLevel2 4" xfId="10813"/>
    <cellStyle name="SAPBEXHLevel2 4 2" xfId="10814"/>
    <cellStyle name="SAPBEXHLevel2 4 2 2" xfId="12288"/>
    <cellStyle name="SAPBEXHLevel2 4 3" xfId="10815"/>
    <cellStyle name="SAPBEXHLevel2 4 3 2" xfId="12289"/>
    <cellStyle name="SAPBEXHLevel2 4 4" xfId="10816"/>
    <cellStyle name="SAPBEXHLevel2 4 4 2" xfId="12290"/>
    <cellStyle name="SAPBEXHLevel2 4 5" xfId="12287"/>
    <cellStyle name="SAPBEXHLevel2 5" xfId="10817"/>
    <cellStyle name="SAPBEXHLevel2 5 2" xfId="10818"/>
    <cellStyle name="SAPBEXHLevel2 5 2 2" xfId="12292"/>
    <cellStyle name="SAPBEXHLevel2 5 3" xfId="10819"/>
    <cellStyle name="SAPBEXHLevel2 5 3 2" xfId="12293"/>
    <cellStyle name="SAPBEXHLevel2 5 4" xfId="10820"/>
    <cellStyle name="SAPBEXHLevel2 5 4 2" xfId="12294"/>
    <cellStyle name="SAPBEXHLevel2 5 5" xfId="12291"/>
    <cellStyle name="SAPBEXHLevel2 6" xfId="10821"/>
    <cellStyle name="SAPBEXHLevel2 6 2" xfId="10822"/>
    <cellStyle name="SAPBEXHLevel2 6 2 2" xfId="12296"/>
    <cellStyle name="SAPBEXHLevel2 6 3" xfId="10823"/>
    <cellStyle name="SAPBEXHLevel2 6 3 2" xfId="12297"/>
    <cellStyle name="SAPBEXHLevel2 6 4" xfId="10824"/>
    <cellStyle name="SAPBEXHLevel2 6 4 2" xfId="12298"/>
    <cellStyle name="SAPBEXHLevel2 6 5" xfId="12295"/>
    <cellStyle name="SAPBEXHLevel2 7" xfId="10825"/>
    <cellStyle name="SAPBEXHLevel2 7 2" xfId="10826"/>
    <cellStyle name="SAPBEXHLevel2 7 2 2" xfId="12300"/>
    <cellStyle name="SAPBEXHLevel2 7 3" xfId="10827"/>
    <cellStyle name="SAPBEXHLevel2 7 3 2" xfId="12301"/>
    <cellStyle name="SAPBEXHLevel2 7 4" xfId="10828"/>
    <cellStyle name="SAPBEXHLevel2 7 4 2" xfId="12302"/>
    <cellStyle name="SAPBEXHLevel2 7 5" xfId="12299"/>
    <cellStyle name="SAPBEXHLevel2 8" xfId="10829"/>
    <cellStyle name="SAPBEXHLevel2 8 2" xfId="10830"/>
    <cellStyle name="SAPBEXHLevel2 8 2 2" xfId="12304"/>
    <cellStyle name="SAPBEXHLevel2 8 3" xfId="10831"/>
    <cellStyle name="SAPBEXHLevel2 8 3 2" xfId="12305"/>
    <cellStyle name="SAPBEXHLevel2 8 4" xfId="10832"/>
    <cellStyle name="SAPBEXHLevel2 8 4 2" xfId="12306"/>
    <cellStyle name="SAPBEXHLevel2 8 5" xfId="12303"/>
    <cellStyle name="SAPBEXHLevel2 9" xfId="10833"/>
    <cellStyle name="SAPBEXHLevel2 9 2" xfId="10834"/>
    <cellStyle name="SAPBEXHLevel2 9 2 2" xfId="12308"/>
    <cellStyle name="SAPBEXHLevel2 9 3" xfId="10835"/>
    <cellStyle name="SAPBEXHLevel2 9 3 2" xfId="12309"/>
    <cellStyle name="SAPBEXHLevel2 9 4" xfId="10836"/>
    <cellStyle name="SAPBEXHLevel2 9 4 2" xfId="12310"/>
    <cellStyle name="SAPBEXHLevel2 9 5" xfId="12307"/>
    <cellStyle name="SAPBEXHLevel2_1Modelo Plantillas Mandato SISS Junio 09 entrega" xfId="10837"/>
    <cellStyle name="SAPBEXHLevel2X" xfId="10838"/>
    <cellStyle name="SAPBEXHLevel2X 10" xfId="10839"/>
    <cellStyle name="SAPBEXHLevel2X 10 2" xfId="12312"/>
    <cellStyle name="SAPBEXHLevel2X 11" xfId="10840"/>
    <cellStyle name="SAPBEXHLevel2X 11 2" xfId="12313"/>
    <cellStyle name="SAPBEXHLevel2X 12" xfId="10841"/>
    <cellStyle name="SAPBEXHLevel2X 12 2" xfId="12314"/>
    <cellStyle name="SAPBEXHLevel2X 13" xfId="10842"/>
    <cellStyle name="SAPBEXHLevel2X 13 2" xfId="12315"/>
    <cellStyle name="SAPBEXHLevel2X 14" xfId="10843"/>
    <cellStyle name="SAPBEXHLevel2X 14 2" xfId="12316"/>
    <cellStyle name="SAPBEXHLevel2X 15" xfId="12311"/>
    <cellStyle name="SAPBEXHLevel2X 2" xfId="10844"/>
    <cellStyle name="SAPBEXHLevel2X 2 2" xfId="10845"/>
    <cellStyle name="SAPBEXHLevel2X 2 2 2" xfId="12318"/>
    <cellStyle name="SAPBEXHLevel2X 2 3" xfId="10846"/>
    <cellStyle name="SAPBEXHLevel2X 2 3 2" xfId="10847"/>
    <cellStyle name="SAPBEXHLevel2X 2 3 2 2" xfId="12320"/>
    <cellStyle name="SAPBEXHLevel2X 2 3 3" xfId="12319"/>
    <cellStyle name="SAPBEXHLevel2X 2 4" xfId="10848"/>
    <cellStyle name="SAPBEXHLevel2X 2 4 2" xfId="12321"/>
    <cellStyle name="SAPBEXHLevel2X 2 5" xfId="12317"/>
    <cellStyle name="SAPBEXHLevel2X 3" xfId="10849"/>
    <cellStyle name="SAPBEXHLevel2X 3 2" xfId="10850"/>
    <cellStyle name="SAPBEXHLevel2X 3 2 2" xfId="12323"/>
    <cellStyle name="SAPBEXHLevel2X 3 3" xfId="10851"/>
    <cellStyle name="SAPBEXHLevel2X 3 3 2" xfId="12324"/>
    <cellStyle name="SAPBEXHLevel2X 3 4" xfId="12322"/>
    <cellStyle name="SAPBEXHLevel2X 4" xfId="10852"/>
    <cellStyle name="SAPBEXHLevel2X 4 2" xfId="10853"/>
    <cellStyle name="SAPBEXHLevel2X 4 2 2" xfId="12326"/>
    <cellStyle name="SAPBEXHLevel2X 4 3" xfId="10854"/>
    <cellStyle name="SAPBEXHLevel2X 4 3 2" xfId="12327"/>
    <cellStyle name="SAPBEXHLevel2X 4 4" xfId="12325"/>
    <cellStyle name="SAPBEXHLevel2X 5" xfId="10855"/>
    <cellStyle name="SAPBEXHLevel2X 5 2" xfId="10856"/>
    <cellStyle name="SAPBEXHLevel2X 5 2 2" xfId="12329"/>
    <cellStyle name="SAPBEXHLevel2X 5 3" xfId="12328"/>
    <cellStyle name="SAPBEXHLevel2X 6" xfId="10857"/>
    <cellStyle name="SAPBEXHLevel2X 6 2" xfId="12330"/>
    <cellStyle name="SAPBEXHLevel2X 7" xfId="10858"/>
    <cellStyle name="SAPBEXHLevel2X 7 2" xfId="12331"/>
    <cellStyle name="SAPBEXHLevel2X 8" xfId="10859"/>
    <cellStyle name="SAPBEXHLevel2X 8 2" xfId="12332"/>
    <cellStyle name="SAPBEXHLevel2X 9" xfId="10860"/>
    <cellStyle name="SAPBEXHLevel2X 9 2" xfId="12333"/>
    <cellStyle name="SAPBEXHLevel2X_ IVA mes  Junio2010" xfId="10861"/>
    <cellStyle name="SAPBEXHLevel3" xfId="10862"/>
    <cellStyle name="SAPBEXHLevel3 10" xfId="10863"/>
    <cellStyle name="SAPBEXHLevel3 10 2" xfId="10864"/>
    <cellStyle name="SAPBEXHLevel3 10 2 2" xfId="12336"/>
    <cellStyle name="SAPBEXHLevel3 10 3" xfId="10865"/>
    <cellStyle name="SAPBEXHLevel3 10 3 2" xfId="12337"/>
    <cellStyle name="SAPBEXHLevel3 10 4" xfId="10866"/>
    <cellStyle name="SAPBEXHLevel3 10 4 2" xfId="12338"/>
    <cellStyle name="SAPBEXHLevel3 10 5" xfId="12335"/>
    <cellStyle name="SAPBEXHLevel3 11" xfId="10867"/>
    <cellStyle name="SAPBEXHLevel3 11 2" xfId="10868"/>
    <cellStyle name="SAPBEXHLevel3 11 2 2" xfId="12340"/>
    <cellStyle name="SAPBEXHLevel3 11 3" xfId="10869"/>
    <cellStyle name="SAPBEXHLevel3 11 3 2" xfId="12341"/>
    <cellStyle name="SAPBEXHLevel3 11 4" xfId="10870"/>
    <cellStyle name="SAPBEXHLevel3 11 4 2" xfId="12342"/>
    <cellStyle name="SAPBEXHLevel3 11 5" xfId="12339"/>
    <cellStyle name="SAPBEXHLevel3 12" xfId="10871"/>
    <cellStyle name="SAPBEXHLevel3 12 2" xfId="12343"/>
    <cellStyle name="SAPBEXHLevel3 13" xfId="10872"/>
    <cellStyle name="SAPBEXHLevel3 13 2" xfId="10873"/>
    <cellStyle name="SAPBEXHLevel3 13 2 2" xfId="12345"/>
    <cellStyle name="SAPBEXHLevel3 13 3" xfId="12344"/>
    <cellStyle name="SAPBEXHLevel3 14" xfId="10874"/>
    <cellStyle name="SAPBEXHLevel3 14 2" xfId="12346"/>
    <cellStyle name="SAPBEXHLevel3 15" xfId="12334"/>
    <cellStyle name="SAPBEXHLevel3 2" xfId="10875"/>
    <cellStyle name="SAPBEXHLevel3 2 2" xfId="10876"/>
    <cellStyle name="SAPBEXHLevel3 2 2 2" xfId="12348"/>
    <cellStyle name="SAPBEXHLevel3 2 3" xfId="10877"/>
    <cellStyle name="SAPBEXHLevel3 2 3 2" xfId="10878"/>
    <cellStyle name="SAPBEXHLevel3 2 3 2 2" xfId="12350"/>
    <cellStyle name="SAPBEXHLevel3 2 3 3" xfId="12349"/>
    <cellStyle name="SAPBEXHLevel3 2 4" xfId="10879"/>
    <cellStyle name="SAPBEXHLevel3 2 4 2" xfId="12351"/>
    <cellStyle name="SAPBEXHLevel3 2 5" xfId="12347"/>
    <cellStyle name="SAPBEXHLevel3 3" xfId="10880"/>
    <cellStyle name="SAPBEXHLevel3 3 2" xfId="10881"/>
    <cellStyle name="SAPBEXHLevel3 3 2 2" xfId="12353"/>
    <cellStyle name="SAPBEXHLevel3 3 3" xfId="10882"/>
    <cellStyle name="SAPBEXHLevel3 3 3 2" xfId="12354"/>
    <cellStyle name="SAPBEXHLevel3 3 4" xfId="10883"/>
    <cellStyle name="SAPBEXHLevel3 3 4 2" xfId="12355"/>
    <cellStyle name="SAPBEXHLevel3 3 5" xfId="12352"/>
    <cellStyle name="SAPBEXHLevel3 4" xfId="10884"/>
    <cellStyle name="SAPBEXHLevel3 4 2" xfId="10885"/>
    <cellStyle name="SAPBEXHLevel3 4 2 2" xfId="12357"/>
    <cellStyle name="SAPBEXHLevel3 4 3" xfId="10886"/>
    <cellStyle name="SAPBEXHLevel3 4 3 2" xfId="12358"/>
    <cellStyle name="SAPBEXHLevel3 4 4" xfId="10887"/>
    <cellStyle name="SAPBEXHLevel3 4 4 2" xfId="12359"/>
    <cellStyle name="SAPBEXHLevel3 4 5" xfId="12356"/>
    <cellStyle name="SAPBEXHLevel3 5" xfId="10888"/>
    <cellStyle name="SAPBEXHLevel3 5 2" xfId="10889"/>
    <cellStyle name="SAPBEXHLevel3 5 2 2" xfId="12361"/>
    <cellStyle name="SAPBEXHLevel3 5 3" xfId="10890"/>
    <cellStyle name="SAPBEXHLevel3 5 3 2" xfId="12362"/>
    <cellStyle name="SAPBEXHLevel3 5 4" xfId="10891"/>
    <cellStyle name="SAPBEXHLevel3 5 4 2" xfId="12363"/>
    <cellStyle name="SAPBEXHLevel3 5 5" xfId="12360"/>
    <cellStyle name="SAPBEXHLevel3 6" xfId="10892"/>
    <cellStyle name="SAPBEXHLevel3 6 2" xfId="10893"/>
    <cellStyle name="SAPBEXHLevel3 6 2 2" xfId="12365"/>
    <cellStyle name="SAPBEXHLevel3 6 3" xfId="10894"/>
    <cellStyle name="SAPBEXHLevel3 6 3 2" xfId="12366"/>
    <cellStyle name="SAPBEXHLevel3 6 4" xfId="10895"/>
    <cellStyle name="SAPBEXHLevel3 6 4 2" xfId="12367"/>
    <cellStyle name="SAPBEXHLevel3 6 5" xfId="12364"/>
    <cellStyle name="SAPBEXHLevel3 7" xfId="10896"/>
    <cellStyle name="SAPBEXHLevel3 7 2" xfId="10897"/>
    <cellStyle name="SAPBEXHLevel3 7 2 2" xfId="12369"/>
    <cellStyle name="SAPBEXHLevel3 7 3" xfId="10898"/>
    <cellStyle name="SAPBEXHLevel3 7 3 2" xfId="12370"/>
    <cellStyle name="SAPBEXHLevel3 7 4" xfId="10899"/>
    <cellStyle name="SAPBEXHLevel3 7 4 2" xfId="12371"/>
    <cellStyle name="SAPBEXHLevel3 7 5" xfId="12368"/>
    <cellStyle name="SAPBEXHLevel3 8" xfId="10900"/>
    <cellStyle name="SAPBEXHLevel3 8 2" xfId="10901"/>
    <cellStyle name="SAPBEXHLevel3 8 2 2" xfId="12373"/>
    <cellStyle name="SAPBEXHLevel3 8 3" xfId="10902"/>
    <cellStyle name="SAPBEXHLevel3 8 3 2" xfId="12374"/>
    <cellStyle name="SAPBEXHLevel3 8 4" xfId="10903"/>
    <cellStyle name="SAPBEXHLevel3 8 4 2" xfId="12375"/>
    <cellStyle name="SAPBEXHLevel3 8 5" xfId="12372"/>
    <cellStyle name="SAPBEXHLevel3 9" xfId="10904"/>
    <cellStyle name="SAPBEXHLevel3 9 2" xfId="10905"/>
    <cellStyle name="SAPBEXHLevel3 9 2 2" xfId="12377"/>
    <cellStyle name="SAPBEXHLevel3 9 3" xfId="10906"/>
    <cellStyle name="SAPBEXHLevel3 9 3 2" xfId="12378"/>
    <cellStyle name="SAPBEXHLevel3 9 4" xfId="10907"/>
    <cellStyle name="SAPBEXHLevel3 9 4 2" xfId="12379"/>
    <cellStyle name="SAPBEXHLevel3 9 5" xfId="12376"/>
    <cellStyle name="SAPBEXHLevel3_1Modelo Plantillas Mandato SISS Junio 09 entrega" xfId="10908"/>
    <cellStyle name="SAPBEXHLevel3X" xfId="10909"/>
    <cellStyle name="SAPBEXHLevel3X 10" xfId="10910"/>
    <cellStyle name="SAPBEXHLevel3X 10 2" xfId="12381"/>
    <cellStyle name="SAPBEXHLevel3X 11" xfId="10911"/>
    <cellStyle name="SAPBEXHLevel3X 11 2" xfId="12382"/>
    <cellStyle name="SAPBEXHLevel3X 12" xfId="10912"/>
    <cellStyle name="SAPBEXHLevel3X 12 2" xfId="12383"/>
    <cellStyle name="SAPBEXHLevel3X 13" xfId="10913"/>
    <cellStyle name="SAPBEXHLevel3X 13 2" xfId="12384"/>
    <cellStyle name="SAPBEXHLevel3X 14" xfId="10914"/>
    <cellStyle name="SAPBEXHLevel3X 14 2" xfId="12385"/>
    <cellStyle name="SAPBEXHLevel3X 15" xfId="12380"/>
    <cellStyle name="SAPBEXHLevel3X 2" xfId="10915"/>
    <cellStyle name="SAPBEXHLevel3X 2 2" xfId="10916"/>
    <cellStyle name="SAPBEXHLevel3X 2 2 2" xfId="12387"/>
    <cellStyle name="SAPBEXHLevel3X 2 3" xfId="10917"/>
    <cellStyle name="SAPBEXHLevel3X 2 3 2" xfId="10918"/>
    <cellStyle name="SAPBEXHLevel3X 2 3 2 2" xfId="12389"/>
    <cellStyle name="SAPBEXHLevel3X 2 3 3" xfId="12388"/>
    <cellStyle name="SAPBEXHLevel3X 2 4" xfId="10919"/>
    <cellStyle name="SAPBEXHLevel3X 2 4 2" xfId="12390"/>
    <cellStyle name="SAPBEXHLevel3X 2 5" xfId="12386"/>
    <cellStyle name="SAPBEXHLevel3X 3" xfId="10920"/>
    <cellStyle name="SAPBEXHLevel3X 3 2" xfId="10921"/>
    <cellStyle name="SAPBEXHLevel3X 3 2 2" xfId="12392"/>
    <cellStyle name="SAPBEXHLevel3X 3 3" xfId="10922"/>
    <cellStyle name="SAPBEXHLevel3X 3 3 2" xfId="12393"/>
    <cellStyle name="SAPBEXHLevel3X 3 4" xfId="12391"/>
    <cellStyle name="SAPBEXHLevel3X 4" xfId="10923"/>
    <cellStyle name="SAPBEXHLevel3X 4 2" xfId="10924"/>
    <cellStyle name="SAPBEXHLevel3X 4 2 2" xfId="12395"/>
    <cellStyle name="SAPBEXHLevel3X 4 3" xfId="10925"/>
    <cellStyle name="SAPBEXHLevel3X 4 3 2" xfId="12396"/>
    <cellStyle name="SAPBEXHLevel3X 4 4" xfId="12394"/>
    <cellStyle name="SAPBEXHLevel3X 5" xfId="10926"/>
    <cellStyle name="SAPBEXHLevel3X 5 2" xfId="10927"/>
    <cellStyle name="SAPBEXHLevel3X 5 2 2" xfId="12398"/>
    <cellStyle name="SAPBEXHLevel3X 5 3" xfId="12397"/>
    <cellStyle name="SAPBEXHLevel3X 6" xfId="10928"/>
    <cellStyle name="SAPBEXHLevel3X 6 2" xfId="12399"/>
    <cellStyle name="SAPBEXHLevel3X 7" xfId="10929"/>
    <cellStyle name="SAPBEXHLevel3X 7 2" xfId="12400"/>
    <cellStyle name="SAPBEXHLevel3X 8" xfId="10930"/>
    <cellStyle name="SAPBEXHLevel3X 8 2" xfId="12401"/>
    <cellStyle name="SAPBEXHLevel3X 9" xfId="10931"/>
    <cellStyle name="SAPBEXHLevel3X 9 2" xfId="12402"/>
    <cellStyle name="SAPBEXHLevel3X_ IVA mes  Junio2010" xfId="10932"/>
    <cellStyle name="SAPBEXinputData" xfId="10933"/>
    <cellStyle name="SAPBEXinputData 10" xfId="10934"/>
    <cellStyle name="SAPBEXinputData 11" xfId="10935"/>
    <cellStyle name="SAPBEXinputData 12" xfId="10936"/>
    <cellStyle name="SAPBEXinputData 13" xfId="10937"/>
    <cellStyle name="SAPBEXinputData 14" xfId="10938"/>
    <cellStyle name="SAPBEXinputData 2" xfId="10939"/>
    <cellStyle name="SAPBEXinputData 2 2" xfId="10940"/>
    <cellStyle name="SAPBEXinputData 2 3" xfId="10941"/>
    <cellStyle name="SAPBEXinputData 2 3 2" xfId="10942"/>
    <cellStyle name="SAPBEXinputData 2 4" xfId="10943"/>
    <cellStyle name="SAPBEXinputData 2_AECM 8909035321" xfId="10944"/>
    <cellStyle name="SAPBEXinputData 3" xfId="10945"/>
    <cellStyle name="SAPBEXinputData 3 2" xfId="10946"/>
    <cellStyle name="SAPBEXinputData 3 3" xfId="10947"/>
    <cellStyle name="SAPBEXinputData 4" xfId="10948"/>
    <cellStyle name="SAPBEXinputData 4 2" xfId="10949"/>
    <cellStyle name="SAPBEXinputData 4 3" xfId="10950"/>
    <cellStyle name="SAPBEXinputData 5" xfId="10951"/>
    <cellStyle name="SAPBEXinputData 5 2" xfId="10952"/>
    <cellStyle name="SAPBEXinputData 6" xfId="10953"/>
    <cellStyle name="SAPBEXinputData 7" xfId="10954"/>
    <cellStyle name="SAPBEXinputData 8" xfId="10955"/>
    <cellStyle name="SAPBEXinputData 9" xfId="10956"/>
    <cellStyle name="SAPBEXinputData_ IVA mes  Junio2010" xfId="10957"/>
    <cellStyle name="SAPBEXItemHeader" xfId="10958"/>
    <cellStyle name="SAPBEXItemHeader 2" xfId="10959"/>
    <cellStyle name="SAPBEXItemHeader 2 2" xfId="12404"/>
    <cellStyle name="SAPBEXItemHeader 3" xfId="12403"/>
    <cellStyle name="SAPBEXresData" xfId="10960"/>
    <cellStyle name="SAPBEXresData 2" xfId="10961"/>
    <cellStyle name="SAPBEXresData 2 2" xfId="12406"/>
    <cellStyle name="SAPBEXresData 3" xfId="10962"/>
    <cellStyle name="SAPBEXresData 3 2" xfId="12407"/>
    <cellStyle name="SAPBEXresData 4" xfId="12405"/>
    <cellStyle name="SAPBEXresData_AECM 8909035321" xfId="10963"/>
    <cellStyle name="SAPBEXresDataEmph" xfId="10964"/>
    <cellStyle name="SAPBEXresDataEmph 2" xfId="10965"/>
    <cellStyle name="SAPBEXresDataEmph 2 2" xfId="10966"/>
    <cellStyle name="SAPBEXresDataEmph 2 3" xfId="10967"/>
    <cellStyle name="SAPBEXresDataEmph 3" xfId="10968"/>
    <cellStyle name="SAPBEXresDataEmph 3 2" xfId="10969"/>
    <cellStyle name="SAPBEXresDataEmph 3 3" xfId="12409"/>
    <cellStyle name="SAPBEXresDataEmph 4" xfId="10970"/>
    <cellStyle name="SAPBEXresDataEmph 4 2" xfId="12410"/>
    <cellStyle name="SAPBEXresDataEmph 5" xfId="12408"/>
    <cellStyle name="SAPBEXresDataEmph_AECM 8909035321" xfId="10971"/>
    <cellStyle name="SAPBEXresItem" xfId="10972"/>
    <cellStyle name="SAPBEXresItem 2" xfId="10973"/>
    <cellStyle name="SAPBEXresItem 2 2" xfId="10974"/>
    <cellStyle name="SAPBEXresItem 2 2 2" xfId="12413"/>
    <cellStyle name="SAPBEXresItem 2 3" xfId="10975"/>
    <cellStyle name="SAPBEXresItem 2 4" xfId="12412"/>
    <cellStyle name="SAPBEXresItem 3" xfId="10976"/>
    <cellStyle name="SAPBEXresItem 3 2" xfId="12414"/>
    <cellStyle name="SAPBEXresItem 4" xfId="10977"/>
    <cellStyle name="SAPBEXresItem 4 2" xfId="12415"/>
    <cellStyle name="SAPBEXresItem 5" xfId="10978"/>
    <cellStyle name="SAPBEXresItem 6" xfId="10979"/>
    <cellStyle name="SAPBEXresItem 6 2" xfId="12416"/>
    <cellStyle name="SAPBEXresItem 7" xfId="12411"/>
    <cellStyle name="SAPBEXresItem_AECM 8909035321" xfId="10980"/>
    <cellStyle name="SAPBEXresItemX" xfId="10981"/>
    <cellStyle name="SAPBEXresItemX 2" xfId="10982"/>
    <cellStyle name="SAPBEXresItemX 2 2" xfId="10983"/>
    <cellStyle name="SAPBEXresItemX 2 2 2" xfId="12419"/>
    <cellStyle name="SAPBEXresItemX 2 3" xfId="10984"/>
    <cellStyle name="SAPBEXresItemX 2 4" xfId="12418"/>
    <cellStyle name="SAPBEXresItemX 3" xfId="10985"/>
    <cellStyle name="SAPBEXresItemX 3 2" xfId="12420"/>
    <cellStyle name="SAPBEXresItemX 4" xfId="10986"/>
    <cellStyle name="SAPBEXresItemX 4 2" xfId="12421"/>
    <cellStyle name="SAPBEXresItemX 5" xfId="10987"/>
    <cellStyle name="SAPBEXresItemX 6" xfId="10988"/>
    <cellStyle name="SAPBEXresItemX 6 2" xfId="12422"/>
    <cellStyle name="SAPBEXresItemX 7" xfId="10989"/>
    <cellStyle name="SAPBEXresItemX 7 2" xfId="12423"/>
    <cellStyle name="SAPBEXresItemX 8" xfId="12417"/>
    <cellStyle name="SAPBEXresItemX_AECM 8909035321" xfId="10990"/>
    <cellStyle name="SAPBEXstdData" xfId="10991"/>
    <cellStyle name="SAPBEXstdData 10" xfId="10992"/>
    <cellStyle name="SAPBEXstdData 10 2" xfId="10993"/>
    <cellStyle name="SAPBEXstdData 10 2 2" xfId="12426"/>
    <cellStyle name="SAPBEXstdData 10 3" xfId="10994"/>
    <cellStyle name="SAPBEXstdData 10 3 2" xfId="12427"/>
    <cellStyle name="SAPBEXstdData 10 4" xfId="12425"/>
    <cellStyle name="SAPBEXstdData 100" xfId="10995"/>
    <cellStyle name="SAPBEXstdData 100 2" xfId="12428"/>
    <cellStyle name="SAPBEXstdData 11" xfId="10996"/>
    <cellStyle name="SAPBEXstdData 11 2" xfId="10997"/>
    <cellStyle name="SAPBEXstdData 11 2 2" xfId="12430"/>
    <cellStyle name="SAPBEXstdData 11 3" xfId="10998"/>
    <cellStyle name="SAPBEXstdData 11 3 2" xfId="12431"/>
    <cellStyle name="SAPBEXstdData 11 4" xfId="12429"/>
    <cellStyle name="SAPBEXstdData 12" xfId="10999"/>
    <cellStyle name="SAPBEXstdData 12 2" xfId="12432"/>
    <cellStyle name="SAPBEXstdData 13" xfId="11000"/>
    <cellStyle name="SAPBEXstdData 13 2" xfId="12433"/>
    <cellStyle name="SAPBEXstdData 14" xfId="12424"/>
    <cellStyle name="SAPBEXstdData 2" xfId="11001"/>
    <cellStyle name="SAPBEXstdData 2 2" xfId="11002"/>
    <cellStyle name="SAPBEXstdData 2 2 2" xfId="12435"/>
    <cellStyle name="SAPBEXstdData 2 3" xfId="11003"/>
    <cellStyle name="SAPBEXstdData 2 3 2" xfId="11004"/>
    <cellStyle name="SAPBEXstdData 2 3 2 2" xfId="12436"/>
    <cellStyle name="SAPBEXstdData 2 4" xfId="12434"/>
    <cellStyle name="SAPBEXstdData 3" xfId="11005"/>
    <cellStyle name="SAPBEXstdData 3 2" xfId="11006"/>
    <cellStyle name="SAPBEXstdData 3 2 2" xfId="12438"/>
    <cellStyle name="SAPBEXstdData 3 3" xfId="11007"/>
    <cellStyle name="SAPBEXstdData 3 3 2" xfId="12439"/>
    <cellStyle name="SAPBEXstdData 3 4" xfId="11008"/>
    <cellStyle name="SAPBEXstdData 3 4 2" xfId="12440"/>
    <cellStyle name="SAPBEXstdData 3 5" xfId="12437"/>
    <cellStyle name="SAPBEXstdData 4" xfId="11009"/>
    <cellStyle name="SAPBEXstdData 4 2" xfId="11010"/>
    <cellStyle name="SAPBEXstdData 4 2 2" xfId="12442"/>
    <cellStyle name="SAPBEXstdData 4 3" xfId="11011"/>
    <cellStyle name="SAPBEXstdData 4 3 2" xfId="12443"/>
    <cellStyle name="SAPBEXstdData 4 4" xfId="11012"/>
    <cellStyle name="SAPBEXstdData 4 4 2" xfId="12444"/>
    <cellStyle name="SAPBEXstdData 4 5" xfId="12441"/>
    <cellStyle name="SAPBEXstdData 5" xfId="11013"/>
    <cellStyle name="SAPBEXstdData 5 2" xfId="11014"/>
    <cellStyle name="SAPBEXstdData 5 2 2" xfId="12445"/>
    <cellStyle name="SAPBEXstdData 5 3" xfId="11015"/>
    <cellStyle name="SAPBEXstdData 5 3 2" xfId="12446"/>
    <cellStyle name="SAPBEXstdData 5 4" xfId="11016"/>
    <cellStyle name="SAPBEXstdData 5 4 2" xfId="12447"/>
    <cellStyle name="SAPBEXstdData 6" xfId="11017"/>
    <cellStyle name="SAPBEXstdData 6 2" xfId="11018"/>
    <cellStyle name="SAPBEXstdData 6 2 2" xfId="12449"/>
    <cellStyle name="SAPBEXstdData 6 3" xfId="11019"/>
    <cellStyle name="SAPBEXstdData 6 3 2" xfId="12450"/>
    <cellStyle name="SAPBEXstdData 6 4" xfId="11020"/>
    <cellStyle name="SAPBEXstdData 6 4 2" xfId="12451"/>
    <cellStyle name="SAPBEXstdData 6 5" xfId="12448"/>
    <cellStyle name="SAPBEXstdData 7" xfId="11021"/>
    <cellStyle name="SAPBEXstdData 7 2" xfId="11022"/>
    <cellStyle name="SAPBEXstdData 7 2 2" xfId="12453"/>
    <cellStyle name="SAPBEXstdData 7 3" xfId="11023"/>
    <cellStyle name="SAPBEXstdData 7 3 2" xfId="12454"/>
    <cellStyle name="SAPBEXstdData 7 4" xfId="12452"/>
    <cellStyle name="SAPBEXstdData 8" xfId="11024"/>
    <cellStyle name="SAPBEXstdData 8 2" xfId="11025"/>
    <cellStyle name="SAPBEXstdData 8 2 2" xfId="12456"/>
    <cellStyle name="SAPBEXstdData 8 3" xfId="11026"/>
    <cellStyle name="SAPBEXstdData 8 3 2" xfId="12457"/>
    <cellStyle name="SAPBEXstdData 8 4" xfId="12455"/>
    <cellStyle name="SAPBEXstdData 9" xfId="11027"/>
    <cellStyle name="SAPBEXstdData 9 2" xfId="11028"/>
    <cellStyle name="SAPBEXstdData 9 2 2" xfId="12459"/>
    <cellStyle name="SAPBEXstdData 9 3" xfId="11029"/>
    <cellStyle name="SAPBEXstdData 9 3 2" xfId="12460"/>
    <cellStyle name="SAPBEXstdData 9 4" xfId="12458"/>
    <cellStyle name="SAPBEXstdData_1Modelo Plantillas Mandato SISS Junio 09 entrega" xfId="11030"/>
    <cellStyle name="SAPBEXstdDataEmph" xfId="11031"/>
    <cellStyle name="SAPBEXstdDataEmph 2" xfId="11032"/>
    <cellStyle name="SAPBEXstdDataEmph 2 2" xfId="11033"/>
    <cellStyle name="SAPBEXstdDataEmph 2 2 2" xfId="12463"/>
    <cellStyle name="SAPBEXstdDataEmph 2 3" xfId="11034"/>
    <cellStyle name="SAPBEXstdDataEmph 2 4" xfId="12462"/>
    <cellStyle name="SAPBEXstdDataEmph 3" xfId="11035"/>
    <cellStyle name="SAPBEXstdDataEmph 3 2" xfId="11036"/>
    <cellStyle name="SAPBEXstdDataEmph 3 2 2" xfId="12465"/>
    <cellStyle name="SAPBEXstdDataEmph 3 3" xfId="12464"/>
    <cellStyle name="SAPBEXstdDataEmph 4" xfId="11037"/>
    <cellStyle name="SAPBEXstdDataEmph 4 2" xfId="12466"/>
    <cellStyle name="SAPBEXstdDataEmph 5" xfId="11038"/>
    <cellStyle name="SAPBEXstdDataEmph 6" xfId="11039"/>
    <cellStyle name="SAPBEXstdDataEmph 6 2" xfId="12467"/>
    <cellStyle name="SAPBEXstdDataEmph 7" xfId="12461"/>
    <cellStyle name="SAPBEXstdDataEmph_AECM 8909035321" xfId="11040"/>
    <cellStyle name="SAPBEXstdItem" xfId="11041"/>
    <cellStyle name="SAPBEXstdItem 10" xfId="11042"/>
    <cellStyle name="SAPBEXstdItem 10 2" xfId="11043"/>
    <cellStyle name="SAPBEXstdItem 10 2 2" xfId="12470"/>
    <cellStyle name="SAPBEXstdItem 10 3" xfId="11044"/>
    <cellStyle name="SAPBEXstdItem 10 3 2" xfId="12471"/>
    <cellStyle name="SAPBEXstdItem 10 4" xfId="12469"/>
    <cellStyle name="SAPBEXstdItem 100" xfId="11045"/>
    <cellStyle name="SAPBEXstdItem 100 2" xfId="12472"/>
    <cellStyle name="SAPBEXstdItem 11" xfId="11046"/>
    <cellStyle name="SAPBEXstdItem 11 2" xfId="11047"/>
    <cellStyle name="SAPBEXstdItem 11 2 2" xfId="12474"/>
    <cellStyle name="SAPBEXstdItem 11 3" xfId="11048"/>
    <cellStyle name="SAPBEXstdItem 11 3 2" xfId="12475"/>
    <cellStyle name="SAPBEXstdItem 11 4" xfId="12473"/>
    <cellStyle name="SAPBEXstdItem 12" xfId="11049"/>
    <cellStyle name="SAPBEXstdItem 12 2" xfId="12476"/>
    <cellStyle name="SAPBEXstdItem 13" xfId="11050"/>
    <cellStyle name="SAPBEXstdItem 13 2" xfId="12477"/>
    <cellStyle name="SAPBEXstdItem 14" xfId="12468"/>
    <cellStyle name="SAPBEXstdItem 2" xfId="11051"/>
    <cellStyle name="SAPBEXstdItem 2 2" xfId="11052"/>
    <cellStyle name="SAPBEXstdItem 2 2 2" xfId="12479"/>
    <cellStyle name="SAPBEXstdItem 2 3" xfId="11053"/>
    <cellStyle name="SAPBEXstdItem 2 3 2" xfId="11054"/>
    <cellStyle name="SAPBEXstdItem 2 3 2 2" xfId="12480"/>
    <cellStyle name="SAPBEXstdItem 2 4" xfId="12478"/>
    <cellStyle name="SAPBEXstdItem 2_AECM 8909035321" xfId="11055"/>
    <cellStyle name="SAPBEXstdItem 3" xfId="11056"/>
    <cellStyle name="SAPBEXstdItem 3 2" xfId="11057"/>
    <cellStyle name="SAPBEXstdItem 3 2 2" xfId="12482"/>
    <cellStyle name="SAPBEXstdItem 3 3" xfId="11058"/>
    <cellStyle name="SAPBEXstdItem 3 3 2" xfId="12483"/>
    <cellStyle name="SAPBEXstdItem 3 4" xfId="12481"/>
    <cellStyle name="SAPBEXstdItem 4" xfId="11059"/>
    <cellStyle name="SAPBEXstdItem 4 2" xfId="11060"/>
    <cellStyle name="SAPBEXstdItem 4 2 2" xfId="12485"/>
    <cellStyle name="SAPBEXstdItem 4 3" xfId="11061"/>
    <cellStyle name="SAPBEXstdItem 4 3 2" xfId="12486"/>
    <cellStyle name="SAPBEXstdItem 4 4" xfId="11062"/>
    <cellStyle name="SAPBEXstdItem 4 4 2" xfId="12487"/>
    <cellStyle name="SAPBEXstdItem 4 5" xfId="12484"/>
    <cellStyle name="SAPBEXstdItem 5" xfId="11063"/>
    <cellStyle name="SAPBEXstdItem 5 2" xfId="11064"/>
    <cellStyle name="SAPBEXstdItem 5 2 2" xfId="12488"/>
    <cellStyle name="SAPBEXstdItem 5 3" xfId="11065"/>
    <cellStyle name="SAPBEXstdItem 5 3 2" xfId="12489"/>
    <cellStyle name="SAPBEXstdItem 5 4" xfId="11066"/>
    <cellStyle name="SAPBEXstdItem 5 4 2" xfId="12490"/>
    <cellStyle name="SAPBEXstdItem 6" xfId="11067"/>
    <cellStyle name="SAPBEXstdItem 6 2" xfId="11068"/>
    <cellStyle name="SAPBEXstdItem 6 2 2" xfId="12492"/>
    <cellStyle name="SAPBEXstdItem 6 3" xfId="11069"/>
    <cellStyle name="SAPBEXstdItem 6 3 2" xfId="12493"/>
    <cellStyle name="SAPBEXstdItem 6 4" xfId="11070"/>
    <cellStyle name="SAPBEXstdItem 6 4 2" xfId="12494"/>
    <cellStyle name="SAPBEXstdItem 6 5" xfId="12491"/>
    <cellStyle name="SAPBEXstdItem 7" xfId="11071"/>
    <cellStyle name="SAPBEXstdItem 7 2" xfId="11072"/>
    <cellStyle name="SAPBEXstdItem 7 2 2" xfId="12496"/>
    <cellStyle name="SAPBEXstdItem 7 3" xfId="11073"/>
    <cellStyle name="SAPBEXstdItem 7 3 2" xfId="12497"/>
    <cellStyle name="SAPBEXstdItem 7 4" xfId="12495"/>
    <cellStyle name="SAPBEXstdItem 8" xfId="11074"/>
    <cellStyle name="SAPBEXstdItem 8 2" xfId="11075"/>
    <cellStyle name="SAPBEXstdItem 8 2 2" xfId="12499"/>
    <cellStyle name="SAPBEXstdItem 8 3" xfId="11076"/>
    <cellStyle name="SAPBEXstdItem 8 3 2" xfId="12500"/>
    <cellStyle name="SAPBEXstdItem 8 4" xfId="12498"/>
    <cellStyle name="SAPBEXstdItem 9" xfId="11077"/>
    <cellStyle name="SAPBEXstdItem 9 2" xfId="11078"/>
    <cellStyle name="SAPBEXstdItem 9 2 2" xfId="12502"/>
    <cellStyle name="SAPBEXstdItem 9 3" xfId="11079"/>
    <cellStyle name="SAPBEXstdItem 9 3 2" xfId="12503"/>
    <cellStyle name="SAPBEXstdItem 9 4" xfId="12501"/>
    <cellStyle name="SAPBEXstdItem_1Modelo Plantillas Mandato SISS Junio 09 entrega" xfId="11080"/>
    <cellStyle name="SAPBEXstdItemX" xfId="11081"/>
    <cellStyle name="SAPBEXstdItemX 2" xfId="11082"/>
    <cellStyle name="SAPBEXstdItemX 2 2" xfId="11083"/>
    <cellStyle name="SAPBEXstdItemX 2 2 2" xfId="12506"/>
    <cellStyle name="SAPBEXstdItemX 2 3" xfId="11084"/>
    <cellStyle name="SAPBEXstdItemX 2 4" xfId="12505"/>
    <cellStyle name="SAPBEXstdItemX 3" xfId="11085"/>
    <cellStyle name="SAPBEXstdItemX 3 2" xfId="12507"/>
    <cellStyle name="SAPBEXstdItemX 4" xfId="11086"/>
    <cellStyle name="SAPBEXstdItemX 4 2" xfId="12508"/>
    <cellStyle name="SAPBEXstdItemX 5" xfId="11087"/>
    <cellStyle name="SAPBEXstdItemX 6" xfId="11088"/>
    <cellStyle name="SAPBEXstdItemX 6 2" xfId="12509"/>
    <cellStyle name="SAPBEXstdItemX 7" xfId="11089"/>
    <cellStyle name="SAPBEXstdItemX 7 2" xfId="12510"/>
    <cellStyle name="SAPBEXstdItemX 8" xfId="12504"/>
    <cellStyle name="SAPBEXstdItemX_AECM 8909035321" xfId="11090"/>
    <cellStyle name="SAPBEXtitle" xfId="11091"/>
    <cellStyle name="SAPBEXtitle 10" xfId="11092"/>
    <cellStyle name="SAPBEXtitle 11" xfId="11093"/>
    <cellStyle name="SAPBEXtitle 12" xfId="11094"/>
    <cellStyle name="SAPBEXtitle 13" xfId="11095"/>
    <cellStyle name="SAPBEXtitle 13 2" xfId="12511"/>
    <cellStyle name="SAPBEXtitle 14" xfId="11096"/>
    <cellStyle name="SAPBEXtitle 15" xfId="11097"/>
    <cellStyle name="SAPBEXtitle 2" xfId="11098"/>
    <cellStyle name="SAPBEXtitle 2 2" xfId="11099"/>
    <cellStyle name="SAPBEXtitle 2 3" xfId="11100"/>
    <cellStyle name="SAPBEXtitle 2 4" xfId="11101"/>
    <cellStyle name="SAPBEXtitle 2_Plantilla Ppto" xfId="11102"/>
    <cellStyle name="SAPBEXtitle 3" xfId="11103"/>
    <cellStyle name="SAPBEXtitle 3 2" xfId="11104"/>
    <cellStyle name="SAPBEXtitle 3 3" xfId="11105"/>
    <cellStyle name="SAPBEXtitle 3 4" xfId="11106"/>
    <cellStyle name="SAPBEXtitle 3_Plantilla Ppto" xfId="11107"/>
    <cellStyle name="SAPBEXtitle 4" xfId="11108"/>
    <cellStyle name="SAPBEXtitle 4 2" xfId="11109"/>
    <cellStyle name="SAPBEXtitle 4 3" xfId="11110"/>
    <cellStyle name="SAPBEXtitle 4 4" xfId="11111"/>
    <cellStyle name="SAPBEXtitle 4_Plantilla Ppto" xfId="11112"/>
    <cellStyle name="SAPBEXtitle 5" xfId="11113"/>
    <cellStyle name="SAPBEXtitle 5 2" xfId="11114"/>
    <cellStyle name="SAPBEXtitle 5 3" xfId="11115"/>
    <cellStyle name="SAPBEXtitle 5 4" xfId="11116"/>
    <cellStyle name="SAPBEXtitle 5_Plantilla Ppto" xfId="11117"/>
    <cellStyle name="SAPBEXtitle 6" xfId="11118"/>
    <cellStyle name="SAPBEXtitle 6 2" xfId="11119"/>
    <cellStyle name="SAPBEXtitle 6 3" xfId="11120"/>
    <cellStyle name="SAPBEXtitle 6 4" xfId="11121"/>
    <cellStyle name="SAPBEXtitle 6_Plantilla Ppto" xfId="11122"/>
    <cellStyle name="SAPBEXtitle 7" xfId="11123"/>
    <cellStyle name="SAPBEXtitle 7 2" xfId="11124"/>
    <cellStyle name="SAPBEXtitle 7 3" xfId="11125"/>
    <cellStyle name="SAPBEXtitle 7 4" xfId="11126"/>
    <cellStyle name="SAPBEXtitle 7_Plantilla Ppto" xfId="11127"/>
    <cellStyle name="SAPBEXtitle 8" xfId="11128"/>
    <cellStyle name="SAPBEXtitle 8 2" xfId="11129"/>
    <cellStyle name="SAPBEXtitle 8 3" xfId="11130"/>
    <cellStyle name="SAPBEXtitle 8 4" xfId="11131"/>
    <cellStyle name="SAPBEXtitle 8_Plantilla Ppto" xfId="11132"/>
    <cellStyle name="SAPBEXtitle 9" xfId="11133"/>
    <cellStyle name="SAPBEXtitle 9 2" xfId="12512"/>
    <cellStyle name="SAPBEXtitle_AECM 8909035321" xfId="11134"/>
    <cellStyle name="SAPBEXunassignedItem" xfId="11135"/>
    <cellStyle name="SAPBEXunassignedItem 10" xfId="11136"/>
    <cellStyle name="SAPBEXunassignedItem 10 2" xfId="11137"/>
    <cellStyle name="SAPBEXunassignedItem 10 3" xfId="11138"/>
    <cellStyle name="SAPBEXunassignedItem 11" xfId="11139"/>
    <cellStyle name="SAPBEXunassignedItem 11 2" xfId="11140"/>
    <cellStyle name="SAPBEXunassignedItem 11 3" xfId="11141"/>
    <cellStyle name="SAPBEXunassignedItem 12" xfId="11142"/>
    <cellStyle name="SAPBEXunassignedItem 13" xfId="11143"/>
    <cellStyle name="SAPBEXunassignedItem 14" xfId="11144"/>
    <cellStyle name="SAPBEXunassignedItem 2" xfId="11145"/>
    <cellStyle name="SAPBEXunassignedItem 2 2" xfId="11146"/>
    <cellStyle name="SAPBEXunassignedItem 2 3" xfId="11147"/>
    <cellStyle name="SAPBEXunassignedItem 3" xfId="11148"/>
    <cellStyle name="SAPBEXunassignedItem 3 2" xfId="11149"/>
    <cellStyle name="SAPBEXunassignedItem 3 3" xfId="11150"/>
    <cellStyle name="SAPBEXunassignedItem 4" xfId="11151"/>
    <cellStyle name="SAPBEXunassignedItem 4 2" xfId="11152"/>
    <cellStyle name="SAPBEXunassignedItem 4 3" xfId="11153"/>
    <cellStyle name="SAPBEXunassignedItem 5" xfId="11154"/>
    <cellStyle name="SAPBEXunassignedItem 5 2" xfId="11155"/>
    <cellStyle name="SAPBEXunassignedItem 5 3" xfId="11156"/>
    <cellStyle name="SAPBEXunassignedItem 5 4" xfId="11157"/>
    <cellStyle name="SAPBEXunassignedItem 6" xfId="11158"/>
    <cellStyle name="SAPBEXunassignedItem 6 2" xfId="11159"/>
    <cellStyle name="SAPBEXunassignedItem 6 3" xfId="11160"/>
    <cellStyle name="SAPBEXunassignedItem 7" xfId="11161"/>
    <cellStyle name="SAPBEXunassignedItem 7 2" xfId="11162"/>
    <cellStyle name="SAPBEXunassignedItem 7 3" xfId="11163"/>
    <cellStyle name="SAPBEXunassignedItem 8" xfId="11164"/>
    <cellStyle name="SAPBEXunassignedItem 8 2" xfId="11165"/>
    <cellStyle name="SAPBEXunassignedItem 8 3" xfId="11166"/>
    <cellStyle name="SAPBEXunassignedItem 9" xfId="11167"/>
    <cellStyle name="SAPBEXunassignedItem 9 2" xfId="11168"/>
    <cellStyle name="SAPBEXunassignedItem 9 3" xfId="11169"/>
    <cellStyle name="SAPBEXunassignedItem_Acum Ingreso" xfId="11170"/>
    <cellStyle name="SAPBEXundefined" xfId="11171"/>
    <cellStyle name="SAPBEXundefined 2" xfId="11172"/>
    <cellStyle name="SAPBEXundefined 2 2" xfId="11173"/>
    <cellStyle name="SAPBEXundefined 2 2 2" xfId="12515"/>
    <cellStyle name="SAPBEXundefined 2 3" xfId="11174"/>
    <cellStyle name="SAPBEXundefined 2 4" xfId="12514"/>
    <cellStyle name="SAPBEXundefined 3" xfId="11175"/>
    <cellStyle name="SAPBEXundefined 3 2" xfId="12516"/>
    <cellStyle name="SAPBEXundefined 4" xfId="11176"/>
    <cellStyle name="SAPBEXundefined 4 2" xfId="12517"/>
    <cellStyle name="SAPBEXundefined 5" xfId="11177"/>
    <cellStyle name="SAPBEXundefined 6" xfId="11178"/>
    <cellStyle name="SAPBEXundefined 6 2" xfId="12518"/>
    <cellStyle name="SAPBEXundefined 7" xfId="12513"/>
    <cellStyle name="SAPBEXundefined_AECM 8909035321" xfId="11179"/>
    <cellStyle name="Sheet Title" xfId="11180"/>
    <cellStyle name="Sheet Title 2" xfId="11181"/>
    <cellStyle name="Sheet Title 3" xfId="11182"/>
    <cellStyle name="Sheet Title 4" xfId="11183"/>
    <cellStyle name="Texto de advertencia 10" xfId="11184"/>
    <cellStyle name="Texto de advertencia 10 2" xfId="11185"/>
    <cellStyle name="Texto de advertencia 11" xfId="11186"/>
    <cellStyle name="Texto de advertencia 11 2" xfId="11187"/>
    <cellStyle name="Texto de advertencia 12" xfId="11188"/>
    <cellStyle name="Texto de advertencia 12 2" xfId="11189"/>
    <cellStyle name="Texto de advertencia 13" xfId="11190"/>
    <cellStyle name="Texto de advertencia 13 2" xfId="11191"/>
    <cellStyle name="Texto de advertencia 14" xfId="11192"/>
    <cellStyle name="Texto de advertencia 14 2" xfId="11193"/>
    <cellStyle name="Texto de advertencia 15" xfId="11194"/>
    <cellStyle name="Texto de advertencia 15 2" xfId="11195"/>
    <cellStyle name="Texto de advertencia 16" xfId="11196"/>
    <cellStyle name="Texto de advertencia 2" xfId="11197"/>
    <cellStyle name="Texto de advertencia 2 2" xfId="11198"/>
    <cellStyle name="Texto de advertencia 2 2 2" xfId="11199"/>
    <cellStyle name="Texto de advertencia 2 3" xfId="11200"/>
    <cellStyle name="Texto de advertencia 2 4" xfId="11201"/>
    <cellStyle name="Texto de advertencia 3" xfId="11202"/>
    <cellStyle name="Texto de advertencia 3 2" xfId="11203"/>
    <cellStyle name="Texto de advertencia 3 3" xfId="11204"/>
    <cellStyle name="Texto de advertencia 4" xfId="11205"/>
    <cellStyle name="Texto de advertencia 4 2" xfId="11206"/>
    <cellStyle name="Texto de advertencia 5" xfId="11207"/>
    <cellStyle name="Texto de advertencia 5 2" xfId="11208"/>
    <cellStyle name="Texto de advertencia 6" xfId="11209"/>
    <cellStyle name="Texto de advertencia 6 2" xfId="11210"/>
    <cellStyle name="Texto de advertencia 7" xfId="11211"/>
    <cellStyle name="Texto de advertencia 7 2" xfId="11212"/>
    <cellStyle name="Texto de advertencia 8" xfId="11213"/>
    <cellStyle name="Texto de advertencia 8 2" xfId="11214"/>
    <cellStyle name="Texto de advertencia 9" xfId="11215"/>
    <cellStyle name="Texto de advertencia 9 2" xfId="11216"/>
    <cellStyle name="Texto explicativo 10" xfId="11217"/>
    <cellStyle name="Texto explicativo 11" xfId="11218"/>
    <cellStyle name="Texto explicativo 12" xfId="11219"/>
    <cellStyle name="Texto explicativo 13" xfId="11220"/>
    <cellStyle name="Texto explicativo 14" xfId="11221"/>
    <cellStyle name="Texto explicativo 15" xfId="11222"/>
    <cellStyle name="Texto explicativo 16" xfId="11223"/>
    <cellStyle name="Texto explicativo 2" xfId="11224"/>
    <cellStyle name="Texto explicativo 2 2" xfId="11225"/>
    <cellStyle name="Texto explicativo 2 3" xfId="11226"/>
    <cellStyle name="Texto explicativo 3" xfId="11227"/>
    <cellStyle name="Texto explicativo 3 2" xfId="11228"/>
    <cellStyle name="Texto explicativo 4" xfId="11229"/>
    <cellStyle name="Texto explicativo 5" xfId="11230"/>
    <cellStyle name="Texto explicativo 6" xfId="11231"/>
    <cellStyle name="Texto explicativo 7" xfId="11232"/>
    <cellStyle name="Texto explicativo 8" xfId="11233"/>
    <cellStyle name="Texto explicativo 9" xfId="11234"/>
    <cellStyle name="Title" xfId="11235"/>
    <cellStyle name="Title 2" xfId="11236"/>
    <cellStyle name="Title 3" xfId="11237"/>
    <cellStyle name="Title 4" xfId="11238"/>
    <cellStyle name="Title 5" xfId="11239"/>
    <cellStyle name="Título 1 10" xfId="11240"/>
    <cellStyle name="Título 1 11" xfId="11241"/>
    <cellStyle name="Título 1 12" xfId="11242"/>
    <cellStyle name="Título 1 13" xfId="11243"/>
    <cellStyle name="Título 1 14" xfId="11244"/>
    <cellStyle name="Título 1 15" xfId="11245"/>
    <cellStyle name="Título 1 16" xfId="11246"/>
    <cellStyle name="Título 1 2" xfId="11247"/>
    <cellStyle name="Título 1 2 2" xfId="11248"/>
    <cellStyle name="Título 1 2 3" xfId="11249"/>
    <cellStyle name="Título 1 3" xfId="11250"/>
    <cellStyle name="Título 1 3 2" xfId="11251"/>
    <cellStyle name="Título 1 4" xfId="11252"/>
    <cellStyle name="Título 1 5" xfId="11253"/>
    <cellStyle name="Título 1 6" xfId="11254"/>
    <cellStyle name="Título 1 7" xfId="11255"/>
    <cellStyle name="Título 1 8" xfId="11256"/>
    <cellStyle name="Título 1 9" xfId="11257"/>
    <cellStyle name="Título 10" xfId="11258"/>
    <cellStyle name="Título 11" xfId="11259"/>
    <cellStyle name="Título 12" xfId="11260"/>
    <cellStyle name="Título 13" xfId="11261"/>
    <cellStyle name="Título 14" xfId="11262"/>
    <cellStyle name="Título 15" xfId="11263"/>
    <cellStyle name="Título 16" xfId="11264"/>
    <cellStyle name="Título 17" xfId="11265"/>
    <cellStyle name="Título 18" xfId="11266"/>
    <cellStyle name="Título 2 10" xfId="11267"/>
    <cellStyle name="Título 2 11" xfId="11268"/>
    <cellStyle name="Título 2 12" xfId="11269"/>
    <cellStyle name="Título 2 13" xfId="11270"/>
    <cellStyle name="Título 2 14" xfId="11271"/>
    <cellStyle name="Título 2 15" xfId="11272"/>
    <cellStyle name="Título 2 16" xfId="11273"/>
    <cellStyle name="Título 2 2" xfId="11274"/>
    <cellStyle name="Título 2 2 2" xfId="11275"/>
    <cellStyle name="Título 2 2 3" xfId="11276"/>
    <cellStyle name="Título 2 3" xfId="11277"/>
    <cellStyle name="Título 2 3 2" xfId="11278"/>
    <cellStyle name="Título 2 4" xfId="11279"/>
    <cellStyle name="Título 2 5" xfId="11280"/>
    <cellStyle name="Título 2 6" xfId="11281"/>
    <cellStyle name="Título 2 7" xfId="11282"/>
    <cellStyle name="Título 2 8" xfId="11283"/>
    <cellStyle name="Título 2 9" xfId="11284"/>
    <cellStyle name="Título 3 10" xfId="11285"/>
    <cellStyle name="Título 3 11" xfId="11286"/>
    <cellStyle name="Título 3 12" xfId="11287"/>
    <cellStyle name="Título 3 13" xfId="11288"/>
    <cellStyle name="Título 3 14" xfId="11289"/>
    <cellStyle name="Título 3 15" xfId="11290"/>
    <cellStyle name="Título 3 16" xfId="11291"/>
    <cellStyle name="Título 3 2" xfId="11292"/>
    <cellStyle name="Título 3 2 2" xfId="11293"/>
    <cellStyle name="Título 3 2 3" xfId="11294"/>
    <cellStyle name="Título 3 3" xfId="11295"/>
    <cellStyle name="Título 3 3 2" xfId="11296"/>
    <cellStyle name="Título 3 4" xfId="11297"/>
    <cellStyle name="Título 3 5" xfId="11298"/>
    <cellStyle name="Título 3 6" xfId="11299"/>
    <cellStyle name="Título 3 7" xfId="11300"/>
    <cellStyle name="Título 3 8" xfId="11301"/>
    <cellStyle name="Título 3 9" xfId="11302"/>
    <cellStyle name="Título 4" xfId="11303"/>
    <cellStyle name="Título 4 2" xfId="11304"/>
    <cellStyle name="Título 4 3" xfId="11305"/>
    <cellStyle name="Título 5" xfId="11306"/>
    <cellStyle name="Título 5 2" xfId="11307"/>
    <cellStyle name="Título 6" xfId="11308"/>
    <cellStyle name="Título 7" xfId="11309"/>
    <cellStyle name="Título 8" xfId="11310"/>
    <cellStyle name="Título 9" xfId="11311"/>
    <cellStyle name="Total 10" xfId="11312"/>
    <cellStyle name="Total 10 2" xfId="11313"/>
    <cellStyle name="Total 10 2 2" xfId="12520"/>
    <cellStyle name="Total 10 3" xfId="11314"/>
    <cellStyle name="Total 10 4" xfId="12519"/>
    <cellStyle name="Total 11" xfId="11315"/>
    <cellStyle name="Total 11 2" xfId="11316"/>
    <cellStyle name="Total 11 2 2" xfId="12522"/>
    <cellStyle name="Total 11 3" xfId="11317"/>
    <cellStyle name="Total 11 4" xfId="12521"/>
    <cellStyle name="Total 12" xfId="11318"/>
    <cellStyle name="Total 12 2" xfId="12523"/>
    <cellStyle name="Total 13" xfId="11319"/>
    <cellStyle name="Total 13 2" xfId="12524"/>
    <cellStyle name="Total 14" xfId="11320"/>
    <cellStyle name="Total 14 2" xfId="12525"/>
    <cellStyle name="Total 15" xfId="11321"/>
    <cellStyle name="Total 15 2" xfId="12526"/>
    <cellStyle name="Total 16" xfId="11322"/>
    <cellStyle name="Total 16 2" xfId="12527"/>
    <cellStyle name="Total 17" xfId="11323"/>
    <cellStyle name="Total 17 2" xfId="12528"/>
    <cellStyle name="Total 18" xfId="11324"/>
    <cellStyle name="Total 18 2" xfId="12529"/>
    <cellStyle name="Total 19" xfId="11325"/>
    <cellStyle name="Total 19 2" xfId="12530"/>
    <cellStyle name="Total 2" xfId="11326"/>
    <cellStyle name="Total 2 2" xfId="11327"/>
    <cellStyle name="Total 2 2 2" xfId="12532"/>
    <cellStyle name="Total 2 3" xfId="11328"/>
    <cellStyle name="Total 2 4" xfId="12531"/>
    <cellStyle name="Total 20" xfId="11329"/>
    <cellStyle name="Total 20 2" xfId="12533"/>
    <cellStyle name="Total 21" xfId="11330"/>
    <cellStyle name="Total 21 2" xfId="12534"/>
    <cellStyle name="Total 22" xfId="11331"/>
    <cellStyle name="Total 22 2" xfId="12535"/>
    <cellStyle name="Total 23" xfId="11332"/>
    <cellStyle name="Total 23 2" xfId="12536"/>
    <cellStyle name="Total 24" xfId="11333"/>
    <cellStyle name="Total 24 2" xfId="12537"/>
    <cellStyle name="Total 25" xfId="11334"/>
    <cellStyle name="Total 25 2" xfId="12538"/>
    <cellStyle name="Total 26" xfId="11335"/>
    <cellStyle name="Total 26 2" xfId="12539"/>
    <cellStyle name="Total 27" xfId="11336"/>
    <cellStyle name="Total 27 2" xfId="12540"/>
    <cellStyle name="Total 28" xfId="11337"/>
    <cellStyle name="Total 28 2" xfId="12541"/>
    <cellStyle name="Total 29" xfId="11338"/>
    <cellStyle name="Total 29 2" xfId="12542"/>
    <cellStyle name="Total 3" xfId="11339"/>
    <cellStyle name="Total 3 2" xfId="11340"/>
    <cellStyle name="Total 3 2 2" xfId="12544"/>
    <cellStyle name="Total 3 3" xfId="11341"/>
    <cellStyle name="Total 3 4" xfId="12543"/>
    <cellStyle name="Total 30" xfId="11342"/>
    <cellStyle name="Total 30 2" xfId="12545"/>
    <cellStyle name="Total 31" xfId="11343"/>
    <cellStyle name="Total 31 2" xfId="12546"/>
    <cellStyle name="Total 32" xfId="11344"/>
    <cellStyle name="Total 32 2" xfId="12547"/>
    <cellStyle name="Total 33" xfId="11345"/>
    <cellStyle name="Total 33 2" xfId="12548"/>
    <cellStyle name="Total 34" xfId="11346"/>
    <cellStyle name="Total 34 2" xfId="12549"/>
    <cellStyle name="Total 35" xfId="11347"/>
    <cellStyle name="Total 35 2" xfId="12550"/>
    <cellStyle name="Total 36" xfId="11348"/>
    <cellStyle name="Total 36 2" xfId="12551"/>
    <cellStyle name="Total 37" xfId="11349"/>
    <cellStyle name="Total 37 2" xfId="12552"/>
    <cellStyle name="Total 38" xfId="11350"/>
    <cellStyle name="Total 38 2" xfId="12553"/>
    <cellStyle name="Total 39" xfId="11351"/>
    <cellStyle name="Total 39 2" xfId="12554"/>
    <cellStyle name="Total 4" xfId="11352"/>
    <cellStyle name="Total 4 2" xfId="11353"/>
    <cellStyle name="Total 4 2 2" xfId="12556"/>
    <cellStyle name="Total 4 3" xfId="11354"/>
    <cellStyle name="Total 4 4" xfId="12555"/>
    <cellStyle name="Total 40" xfId="11355"/>
    <cellStyle name="Total 40 2" xfId="12557"/>
    <cellStyle name="Total 41" xfId="11356"/>
    <cellStyle name="Total 41 2" xfId="12558"/>
    <cellStyle name="Total 42" xfId="11357"/>
    <cellStyle name="Total 42 2" xfId="12559"/>
    <cellStyle name="Total 43" xfId="11358"/>
    <cellStyle name="Total 43 2" xfId="12560"/>
    <cellStyle name="Total 44" xfId="11359"/>
    <cellStyle name="Total 44 2" xfId="12561"/>
    <cellStyle name="Total 45" xfId="11360"/>
    <cellStyle name="Total 45 2" xfId="12562"/>
    <cellStyle name="Total 46" xfId="11361"/>
    <cellStyle name="Total 46 2" xfId="12563"/>
    <cellStyle name="Total 47" xfId="11362"/>
    <cellStyle name="Total 47 2" xfId="12564"/>
    <cellStyle name="Total 48" xfId="11363"/>
    <cellStyle name="Total 48 2" xfId="12565"/>
    <cellStyle name="Total 49" xfId="11364"/>
    <cellStyle name="Total 5" xfId="11365"/>
    <cellStyle name="Total 5 2" xfId="11366"/>
    <cellStyle name="Total 5 2 2" xfId="12567"/>
    <cellStyle name="Total 5 3" xfId="11367"/>
    <cellStyle name="Total 5 4" xfId="12566"/>
    <cellStyle name="Total 6" xfId="11368"/>
    <cellStyle name="Total 6 2" xfId="11369"/>
    <cellStyle name="Total 6 2 2" xfId="12569"/>
    <cellStyle name="Total 6 3" xfId="11370"/>
    <cellStyle name="Total 6 4" xfId="12568"/>
    <cellStyle name="Total 7" xfId="11371"/>
    <cellStyle name="Total 7 2" xfId="11372"/>
    <cellStyle name="Total 7 2 2" xfId="12571"/>
    <cellStyle name="Total 7 3" xfId="11373"/>
    <cellStyle name="Total 7 4" xfId="12570"/>
    <cellStyle name="Total 8" xfId="11374"/>
    <cellStyle name="Total 8 2" xfId="11375"/>
    <cellStyle name="Total 8 2 2" xfId="12573"/>
    <cellStyle name="Total 8 3" xfId="11376"/>
    <cellStyle name="Total 8 4" xfId="12572"/>
    <cellStyle name="Total 9" xfId="11377"/>
    <cellStyle name="Total 9 2" xfId="11378"/>
    <cellStyle name="Total 9 2 2" xfId="12575"/>
    <cellStyle name="Total 9 3" xfId="11379"/>
    <cellStyle name="Total 9 4" xfId="12574"/>
    <cellStyle name="Warning Text" xfId="11380"/>
    <cellStyle name="Warning Text 2" xfId="11381"/>
    <cellStyle name="Warning Text 2 2" xfId="11382"/>
    <cellStyle name="Warning Text 2 3" xfId="11383"/>
    <cellStyle name="Warning Text 3" xfId="11384"/>
    <cellStyle name="Warning Text 4" xfId="11385"/>
    <cellStyle name="Warning Text 5" xfId="11386"/>
    <cellStyle name="Warning Text 6" xfId="11387"/>
  </cellStyles>
  <dxfs count="0"/>
  <tableStyles count="0" defaultTableStyle="TableStyleMedium2" defaultPivotStyle="PivotStyleLight16"/>
  <colors>
    <mruColors>
      <color rgb="FFCCFF33"/>
      <color rgb="FFADEA00"/>
      <color rgb="FFF1FFC9"/>
      <color rgb="FF006B33"/>
      <color rgb="FFF5FFD9"/>
      <color rgb="FFE1FF8B"/>
      <color rgb="FF9AD000"/>
      <color rgb="FFA1DA00"/>
      <color rgb="FFCCCC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'Hist. Indicadores'!$A$26</c:f>
              <c:strCache>
                <c:ptCount val="1"/>
                <c:pt idx="0">
                  <c:v>Endeudamiento Neto 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strRef>
              <c:f>'Hist. Indicadores'!$B$25:$M$25</c:f>
              <c:strCache>
                <c:ptCount val="12"/>
                <c:pt idx="0">
                  <c:v>2006_12</c:v>
                </c:pt>
                <c:pt idx="1">
                  <c:v>2007_12</c:v>
                </c:pt>
                <c:pt idx="2">
                  <c:v>2008_12</c:v>
                </c:pt>
                <c:pt idx="3">
                  <c:v>2009_12</c:v>
                </c:pt>
                <c:pt idx="4">
                  <c:v>2010_12</c:v>
                </c:pt>
                <c:pt idx="5">
                  <c:v>2011_12</c:v>
                </c:pt>
                <c:pt idx="6">
                  <c:v>2012_12</c:v>
                </c:pt>
                <c:pt idx="7">
                  <c:v>2013_12</c:v>
                </c:pt>
                <c:pt idx="8">
                  <c:v>2014_12</c:v>
                </c:pt>
                <c:pt idx="9">
                  <c:v>2015_12</c:v>
                </c:pt>
                <c:pt idx="10">
                  <c:v>2016_12</c:v>
                </c:pt>
                <c:pt idx="11">
                  <c:v>2017_06</c:v>
                </c:pt>
              </c:strCache>
            </c:strRef>
          </c:cat>
          <c:val>
            <c:numRef>
              <c:f>'Hist. Indicadores'!$B$26:$M$26</c:f>
              <c:numCache>
                <c:formatCode>#,##0</c:formatCode>
                <c:ptCount val="12"/>
                <c:pt idx="0">
                  <c:v>558856</c:v>
                </c:pt>
                <c:pt idx="1">
                  <c:v>577437</c:v>
                </c:pt>
                <c:pt idx="2">
                  <c:v>684694</c:v>
                </c:pt>
                <c:pt idx="3">
                  <c:v>862585</c:v>
                </c:pt>
                <c:pt idx="4">
                  <c:v>992937.02485008002</c:v>
                </c:pt>
                <c:pt idx="5">
                  <c:v>486511.21665553091</c:v>
                </c:pt>
                <c:pt idx="6">
                  <c:v>398541.5528857701</c:v>
                </c:pt>
                <c:pt idx="7">
                  <c:v>1581259.5598618854</c:v>
                </c:pt>
                <c:pt idx="8">
                  <c:v>1752414</c:v>
                </c:pt>
                <c:pt idx="9">
                  <c:v>2808200.3432135298</c:v>
                </c:pt>
                <c:pt idx="10">
                  <c:v>2905796.074773422</c:v>
                </c:pt>
                <c:pt idx="11">
                  <c:v>2893308.7954674521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A-41CE-8F19-C96036572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90880"/>
        <c:axId val="149061632"/>
      </c:barChart>
      <c:catAx>
        <c:axId val="1484908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14906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061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148490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843720243398041"/>
          <c:y val="0.12645960717161903"/>
          <c:w val="0.77500405003480743"/>
          <c:h val="0.75901422137490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'Hist. Indicadores'!$A$30</c:f>
              <c:strCache>
                <c:ptCount val="1"/>
                <c:pt idx="0">
                  <c:v>Deuda neta / EBITDA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strRef>
              <c:f>'Hist. Indicadores'!$B$29:$M$29</c:f>
              <c:strCache>
                <c:ptCount val="12"/>
                <c:pt idx="0">
                  <c:v>2006_12</c:v>
                </c:pt>
                <c:pt idx="1">
                  <c:v>2007_12</c:v>
                </c:pt>
                <c:pt idx="2">
                  <c:v>2008_12</c:v>
                </c:pt>
                <c:pt idx="3">
                  <c:v>2009_12</c:v>
                </c:pt>
                <c:pt idx="4">
                  <c:v>2010_12</c:v>
                </c:pt>
                <c:pt idx="5">
                  <c:v>2011_12</c:v>
                </c:pt>
                <c:pt idx="6">
                  <c:v>2012_12</c:v>
                </c:pt>
                <c:pt idx="7">
                  <c:v>2013_12</c:v>
                </c:pt>
                <c:pt idx="8">
                  <c:v>2014_12</c:v>
                </c:pt>
                <c:pt idx="9">
                  <c:v>2015_12</c:v>
                </c:pt>
                <c:pt idx="10">
                  <c:v>2016_12</c:v>
                </c:pt>
                <c:pt idx="11">
                  <c:v>2017_06</c:v>
                </c:pt>
              </c:strCache>
            </c:strRef>
          </c:cat>
          <c:val>
            <c:numRef>
              <c:f>'Hist. Indicadores'!$B$30:$M$30</c:f>
              <c:numCache>
                <c:formatCode>_ * #,##0.00_ ;_ * \-#,##0.00_ ;_ * "-"??_ ;_ @_ </c:formatCode>
                <c:ptCount val="12"/>
                <c:pt idx="0">
                  <c:v>1.460702467890244</c:v>
                </c:pt>
                <c:pt idx="1">
                  <c:v>1.0920711710927955</c:v>
                </c:pt>
                <c:pt idx="2">
                  <c:v>1.2015909574519454</c:v>
                </c:pt>
                <c:pt idx="3">
                  <c:v>1.5653934239992451</c:v>
                </c:pt>
                <c:pt idx="4">
                  <c:v>1.845040903515172</c:v>
                </c:pt>
                <c:pt idx="5">
                  <c:v>0.85633607516533816</c:v>
                </c:pt>
                <c:pt idx="6">
                  <c:v>0.59386756403455576</c:v>
                </c:pt>
                <c:pt idx="7">
                  <c:v>1.8986651007494779</c:v>
                </c:pt>
                <c:pt idx="8">
                  <c:v>2.0969389769786084</c:v>
                </c:pt>
                <c:pt idx="9">
                  <c:v>2.878569862061485</c:v>
                </c:pt>
                <c:pt idx="10">
                  <c:v>2.8240318797587665</c:v>
                </c:pt>
                <c:pt idx="11">
                  <c:v>2.8311370263684021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0-45D7-97E4-95BB6F2F4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36659072"/>
        <c:axId val="236662144"/>
      </c:barChart>
      <c:catAx>
        <c:axId val="23665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6662144"/>
        <c:crosses val="autoZero"/>
        <c:auto val="1"/>
        <c:lblAlgn val="ctr"/>
        <c:lblOffset val="100"/>
        <c:noMultiLvlLbl val="0"/>
      </c:catAx>
      <c:valAx>
        <c:axId val="236662144"/>
        <c:scaling>
          <c:orientation val="minMax"/>
        </c:scaling>
        <c:delete val="0"/>
        <c:axPos val="l"/>
        <c:title>
          <c:overlay val="0"/>
        </c:title>
        <c:numFmt formatCode="_ * #,##0.00_ ;_ * \-#,##0.00_ ;_ * &quot;-&quot;??_ ;_ @_ " sourceLinked="1"/>
        <c:majorTickMark val="none"/>
        <c:minorTickMark val="none"/>
        <c:tickLblPos val="nextTo"/>
        <c:crossAx val="236659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Caja / Ventas 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843720243398041"/>
          <c:y val="0.12645960717161903"/>
          <c:w val="0.77500405003480788"/>
          <c:h val="0.75901422137490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'Hist. Indicadores'!$A$34</c:f>
              <c:strCache>
                <c:ptCount val="1"/>
                <c:pt idx="0">
                  <c:v>Caja / Ventas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strRef>
              <c:f>'Hist. Indicadores'!$B$33:$M$33</c:f>
              <c:strCache>
                <c:ptCount val="12"/>
                <c:pt idx="0">
                  <c:v>2006_12</c:v>
                </c:pt>
                <c:pt idx="1">
                  <c:v>2007_12</c:v>
                </c:pt>
                <c:pt idx="2">
                  <c:v>2008_12</c:v>
                </c:pt>
                <c:pt idx="3">
                  <c:v>2009_12</c:v>
                </c:pt>
                <c:pt idx="4">
                  <c:v>2010_12</c:v>
                </c:pt>
                <c:pt idx="5">
                  <c:v>2011_12</c:v>
                </c:pt>
                <c:pt idx="6">
                  <c:v>2012_12</c:v>
                </c:pt>
                <c:pt idx="7">
                  <c:v>2013_12</c:v>
                </c:pt>
                <c:pt idx="8">
                  <c:v>2014_12</c:v>
                </c:pt>
                <c:pt idx="9">
                  <c:v>2015_12</c:v>
                </c:pt>
                <c:pt idx="10">
                  <c:v>2016_12</c:v>
                </c:pt>
                <c:pt idx="11">
                  <c:v>2017_06</c:v>
                </c:pt>
              </c:strCache>
            </c:strRef>
          </c:cat>
          <c:val>
            <c:numRef>
              <c:f>'Hist. Indicadores'!$B$34:$M$34</c:f>
              <c:numCache>
                <c:formatCode>0.0%</c:formatCode>
                <c:ptCount val="12"/>
                <c:pt idx="0">
                  <c:v>4.2653962436800641E-2</c:v>
                </c:pt>
                <c:pt idx="1">
                  <c:v>3.5029881905200844E-2</c:v>
                </c:pt>
                <c:pt idx="2">
                  <c:v>4.3791194495679045E-2</c:v>
                </c:pt>
                <c:pt idx="3">
                  <c:v>2.9528130899815271E-2</c:v>
                </c:pt>
                <c:pt idx="4">
                  <c:v>3.0810393049746494E-2</c:v>
                </c:pt>
                <c:pt idx="5">
                  <c:v>3.4139031186385893E-2</c:v>
                </c:pt>
                <c:pt idx="6">
                  <c:v>5.4998955156601345E-2</c:v>
                </c:pt>
                <c:pt idx="7">
                  <c:v>7.0438269402286091E-2</c:v>
                </c:pt>
                <c:pt idx="8">
                  <c:v>6.0455770630840476E-2</c:v>
                </c:pt>
                <c:pt idx="9">
                  <c:v>3.6003596998494883E-2</c:v>
                </c:pt>
                <c:pt idx="10">
                  <c:v>2.5277276104921656E-2</c:v>
                </c:pt>
                <c:pt idx="11">
                  <c:v>3.2144241345800587E-2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7-49AC-927A-FEDE843DB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26706560"/>
        <c:axId val="226708096"/>
      </c:barChart>
      <c:catAx>
        <c:axId val="22670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6708096"/>
        <c:crosses val="autoZero"/>
        <c:auto val="1"/>
        <c:lblAlgn val="ctr"/>
        <c:lblOffset val="100"/>
        <c:noMultiLvlLbl val="0"/>
      </c:catAx>
      <c:valAx>
        <c:axId val="226708096"/>
        <c:scaling>
          <c:orientation val="minMax"/>
        </c:scaling>
        <c:delete val="0"/>
        <c:axPos val="l"/>
        <c:title>
          <c:layout/>
          <c:overlay val="0"/>
        </c:title>
        <c:numFmt formatCode="0.0%" sourceLinked="1"/>
        <c:majorTickMark val="none"/>
        <c:minorTickMark val="none"/>
        <c:tickLblPos val="nextTo"/>
        <c:crossAx val="226706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Total</c:v>
          </c:tx>
          <c:spPr>
            <a:solidFill>
              <a:srgbClr val="9AD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Deuda'!$C$2:$K$2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strCache>
            </c:strRef>
          </c:cat>
          <c:val>
            <c:numRef>
              <c:f>'Perfil de Deuda'!$C$3:$K$3</c:f>
              <c:numCache>
                <c:formatCode>_ * #,##0_ ;_ * \-#,##0_ ;_ * "-"??_ ;_ @_ </c:formatCode>
                <c:ptCount val="9"/>
                <c:pt idx="0">
                  <c:v>481091.515180193</c:v>
                </c:pt>
                <c:pt idx="1">
                  <c:v>529085.1515850994</c:v>
                </c:pt>
                <c:pt idx="2">
                  <c:v>557470.87832338479</c:v>
                </c:pt>
                <c:pt idx="3">
                  <c:v>596077.18568675697</c:v>
                </c:pt>
                <c:pt idx="4">
                  <c:v>503215.32593167899</c:v>
                </c:pt>
                <c:pt idx="5">
                  <c:v>309696.23159385961</c:v>
                </c:pt>
                <c:pt idx="6">
                  <c:v>182796.69345314964</c:v>
                </c:pt>
                <c:pt idx="7">
                  <c:v>6453.8363095285713</c:v>
                </c:pt>
                <c:pt idx="8">
                  <c:v>4840.3772321464285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6-40DF-A037-FA6C85CC2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6752000"/>
        <c:axId val="226753536"/>
      </c:barChart>
      <c:catAx>
        <c:axId val="226752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6753536"/>
        <c:crosses val="autoZero"/>
        <c:auto val="1"/>
        <c:lblAlgn val="ctr"/>
        <c:lblOffset val="100"/>
        <c:noMultiLvlLbl val="0"/>
      </c:catAx>
      <c:valAx>
        <c:axId val="22675353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2267520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9AD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Profile'!$C$2:$K$2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strCache>
            </c:strRef>
          </c:cat>
          <c:val>
            <c:numRef>
              <c:f>'Debt Profile'!$C$3:$K$3</c:f>
              <c:numCache>
                <c:formatCode>_ * #,##0_ ;_ * \-#,##0_ ;_ * "-"??_ ;_ @_ </c:formatCode>
                <c:ptCount val="9"/>
                <c:pt idx="0">
                  <c:v>481091.515180193</c:v>
                </c:pt>
                <c:pt idx="1">
                  <c:v>529085.1515850994</c:v>
                </c:pt>
                <c:pt idx="2">
                  <c:v>557470.87832338479</c:v>
                </c:pt>
                <c:pt idx="3">
                  <c:v>596077.18568675697</c:v>
                </c:pt>
                <c:pt idx="4">
                  <c:v>503215.32593167899</c:v>
                </c:pt>
                <c:pt idx="5">
                  <c:v>309696.23159385961</c:v>
                </c:pt>
                <c:pt idx="6">
                  <c:v>182796.69345314964</c:v>
                </c:pt>
                <c:pt idx="7">
                  <c:v>6453.8363095285713</c:v>
                </c:pt>
                <c:pt idx="8">
                  <c:v>4840.3772321464285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0-4D92-B9CA-A3F5349D5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6545536"/>
        <c:axId val="236547072"/>
      </c:barChart>
      <c:catAx>
        <c:axId val="236545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6547072"/>
        <c:crosses val="autoZero"/>
        <c:auto val="1"/>
        <c:lblAlgn val="ctr"/>
        <c:lblOffset val="100"/>
        <c:noMultiLvlLbl val="0"/>
      </c:catAx>
      <c:valAx>
        <c:axId val="236547072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2365455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0</xdr:colOff>
      <xdr:row>24</xdr:row>
      <xdr:rowOff>0</xdr:rowOff>
    </xdr:from>
    <xdr:to>
      <xdr:col>91</xdr:col>
      <xdr:colOff>66674</xdr:colOff>
      <xdr:row>51</xdr:row>
      <xdr:rowOff>95250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92</xdr:col>
      <xdr:colOff>0</xdr:colOff>
      <xdr:row>24</xdr:row>
      <xdr:rowOff>0</xdr:rowOff>
    </xdr:from>
    <xdr:to>
      <xdr:col>104</xdr:col>
      <xdr:colOff>264772</xdr:colOff>
      <xdr:row>51</xdr:row>
      <xdr:rowOff>94908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105</xdr:col>
      <xdr:colOff>0</xdr:colOff>
      <xdr:row>24</xdr:row>
      <xdr:rowOff>0</xdr:rowOff>
    </xdr:from>
    <xdr:to>
      <xdr:col>117</xdr:col>
      <xdr:colOff>51594</xdr:colOff>
      <xdr:row>51</xdr:row>
      <xdr:rowOff>93096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4</xdr:row>
      <xdr:rowOff>0</xdr:rowOff>
    </xdr:from>
    <xdr:to>
      <xdr:col>11</xdr:col>
      <xdr:colOff>47625</xdr:colOff>
      <xdr:row>26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11</xdr:col>
      <xdr:colOff>28575</xdr:colOff>
      <xdr:row>26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lian%20Henao%20Zuluaga\2011\ENDEUDAMIENTO%20DIARIO\4.%20ABRIL\14.%20Balance_Consolidado%2030042011...xlsx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eudamiento"/>
      <sheetName val="Leasing"/>
      <sheetName val="Valoración Derivados"/>
      <sheetName val="Resumen Deuda Total"/>
      <sheetName val="Hist. Covenants"/>
      <sheetName val="Flujos - resumen"/>
      <sheetName val="soporte flujos "/>
      <sheetName val="Intercompañias"/>
      <sheetName val="Comparativo "/>
      <sheetName val="Gráficas"/>
    </sheetNames>
    <sheetDataSet>
      <sheetData sheetId="0" refreshError="1"/>
      <sheetData sheetId="1" refreshError="1"/>
      <sheetData sheetId="2">
        <row r="1">
          <cell r="B1">
            <v>40663</v>
          </cell>
        </row>
        <row r="2">
          <cell r="B2">
            <v>1768.19</v>
          </cell>
        </row>
        <row r="3">
          <cell r="B3">
            <v>2.8210000000000002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2:K53"/>
  <sheetViews>
    <sheetView showGridLines="0" topLeftCell="A9" zoomScaleNormal="100" workbookViewId="0">
      <selection activeCell="D38" sqref="D38"/>
    </sheetView>
  </sheetViews>
  <sheetFormatPr baseColWidth="10" defaultRowHeight="12"/>
  <cols>
    <col min="1" max="1" width="1.7109375" style="1" customWidth="1"/>
    <col min="2" max="2" width="0.85546875" style="1" customWidth="1"/>
    <col min="3" max="3" width="27.140625" style="1" bestFit="1" customWidth="1"/>
    <col min="4" max="4" width="12.42578125" style="1" bestFit="1" customWidth="1"/>
    <col min="5" max="5" width="13.85546875" style="1" customWidth="1"/>
    <col min="6" max="6" width="2.7109375" style="1" customWidth="1"/>
    <col min="7" max="7" width="25.7109375" style="1" customWidth="1"/>
    <col min="8" max="8" width="13.85546875" style="1" bestFit="1" customWidth="1"/>
    <col min="9" max="9" width="0.85546875" style="1" customWidth="1"/>
    <col min="10" max="10" width="11.42578125" style="145"/>
    <col min="11" max="11" width="12.5703125" style="145" bestFit="1" customWidth="1"/>
    <col min="12" max="16384" width="11.42578125" style="145"/>
  </cols>
  <sheetData>
    <row r="2" spans="2:9">
      <c r="B2" s="167" t="s">
        <v>249</v>
      </c>
      <c r="C2" s="168"/>
      <c r="D2" s="168"/>
      <c r="E2" s="168"/>
      <c r="F2" s="168"/>
      <c r="G2" s="168"/>
      <c r="H2" s="168"/>
      <c r="I2" s="169"/>
    </row>
    <row r="3" spans="2:9">
      <c r="B3" s="170"/>
      <c r="C3" s="171"/>
      <c r="D3" s="171"/>
      <c r="E3" s="171"/>
      <c r="F3" s="171"/>
      <c r="G3" s="171"/>
      <c r="H3" s="171"/>
      <c r="I3" s="172"/>
    </row>
    <row r="4" spans="2:9">
      <c r="B4" s="2"/>
      <c r="C4" s="3"/>
      <c r="D4" s="4"/>
      <c r="E4" s="4"/>
      <c r="F4" s="4"/>
      <c r="G4" s="3"/>
      <c r="H4" s="5"/>
      <c r="I4" s="6"/>
    </row>
    <row r="5" spans="2:9">
      <c r="B5" s="2"/>
      <c r="C5" s="107" t="s">
        <v>217</v>
      </c>
      <c r="D5" s="108" t="s">
        <v>64</v>
      </c>
      <c r="E5" s="3"/>
      <c r="F5" s="7"/>
      <c r="G5" s="107" t="s">
        <v>218</v>
      </c>
      <c r="H5" s="108" t="s">
        <v>64</v>
      </c>
      <c r="I5" s="6"/>
    </row>
    <row r="6" spans="2:9">
      <c r="B6" s="2"/>
      <c r="C6" s="8" t="s">
        <v>0</v>
      </c>
      <c r="D6" s="9">
        <v>0.75399079168283067</v>
      </c>
      <c r="E6" s="10"/>
      <c r="F6" s="3"/>
      <c r="G6" s="11" t="s">
        <v>1</v>
      </c>
      <c r="H6" s="26">
        <v>0.31579051211535419</v>
      </c>
      <c r="I6" s="6"/>
    </row>
    <row r="7" spans="2:9">
      <c r="B7" s="2"/>
      <c r="C7" s="8" t="s">
        <v>2</v>
      </c>
      <c r="D7" s="12">
        <v>0.10080304681227457</v>
      </c>
      <c r="E7" s="10"/>
      <c r="F7" s="13"/>
      <c r="G7" s="11" t="s">
        <v>3</v>
      </c>
      <c r="H7" s="26">
        <v>0.25583547511853466</v>
      </c>
      <c r="I7" s="6"/>
    </row>
    <row r="8" spans="2:9">
      <c r="B8" s="2"/>
      <c r="C8" s="8" t="s">
        <v>4</v>
      </c>
      <c r="D8" s="12">
        <v>3.5232330570618246E-2</v>
      </c>
      <c r="E8" s="10"/>
      <c r="F8" s="13"/>
      <c r="G8" s="11" t="s">
        <v>5</v>
      </c>
      <c r="H8" s="26">
        <v>0.16679044007074767</v>
      </c>
      <c r="I8" s="6"/>
    </row>
    <row r="9" spans="2:9">
      <c r="B9" s="2"/>
      <c r="C9" s="8" t="s">
        <v>6</v>
      </c>
      <c r="D9" s="12">
        <v>0.10997383093427666</v>
      </c>
      <c r="E9" s="10"/>
      <c r="F9" s="13"/>
      <c r="G9" s="11" t="s">
        <v>9</v>
      </c>
      <c r="H9" s="28">
        <v>8.6937917536400747E-2</v>
      </c>
      <c r="I9" s="6"/>
    </row>
    <row r="10" spans="2:9">
      <c r="B10" s="2"/>
      <c r="C10" s="15" t="s">
        <v>8</v>
      </c>
      <c r="D10" s="16">
        <v>0</v>
      </c>
      <c r="E10" s="10"/>
      <c r="F10" s="13"/>
      <c r="G10" s="11" t="s">
        <v>10</v>
      </c>
      <c r="H10" s="28">
        <v>9.1401367597691005E-2</v>
      </c>
      <c r="I10" s="6"/>
    </row>
    <row r="11" spans="2:9">
      <c r="B11" s="2"/>
      <c r="E11" s="3"/>
      <c r="F11" s="13"/>
      <c r="G11" s="11" t="s">
        <v>7</v>
      </c>
      <c r="H11" s="14">
        <v>1.3866215215236443E-2</v>
      </c>
      <c r="I11" s="6"/>
    </row>
    <row r="12" spans="2:9">
      <c r="B12" s="2"/>
      <c r="C12" s="17"/>
      <c r="D12" s="18"/>
      <c r="E12" s="19"/>
      <c r="F12" s="20"/>
      <c r="G12" s="21" t="s">
        <v>11</v>
      </c>
      <c r="H12" s="22">
        <v>6.921479498912117E-2</v>
      </c>
      <c r="I12" s="6"/>
    </row>
    <row r="13" spans="2:9">
      <c r="B13" s="2"/>
      <c r="C13" s="3"/>
      <c r="D13" s="23"/>
      <c r="E13" s="13"/>
      <c r="F13" s="20"/>
      <c r="H13" s="18"/>
      <c r="I13" s="6"/>
    </row>
    <row r="14" spans="2:9">
      <c r="B14" s="2"/>
      <c r="E14" s="3"/>
      <c r="F14" s="20"/>
      <c r="G14" s="3"/>
      <c r="H14" s="5"/>
      <c r="I14" s="6"/>
    </row>
    <row r="15" spans="2:9">
      <c r="B15" s="2"/>
      <c r="C15" s="107" t="s">
        <v>219</v>
      </c>
      <c r="D15" s="108" t="s">
        <v>64</v>
      </c>
      <c r="E15" s="24"/>
      <c r="F15" s="7"/>
      <c r="G15" s="109" t="s">
        <v>220</v>
      </c>
      <c r="H15" s="110" t="s">
        <v>64</v>
      </c>
      <c r="I15" s="6"/>
    </row>
    <row r="16" spans="2:9">
      <c r="B16" s="2"/>
      <c r="C16" s="8" t="s">
        <v>12</v>
      </c>
      <c r="D16" s="9">
        <v>0.85316785865752987</v>
      </c>
      <c r="E16" s="24"/>
      <c r="F16" s="20"/>
      <c r="G16" s="25" t="s">
        <v>1</v>
      </c>
      <c r="H16" s="26">
        <v>0.31579051211535419</v>
      </c>
      <c r="I16" s="6"/>
    </row>
    <row r="17" spans="2:11">
      <c r="B17" s="2"/>
      <c r="C17" s="8" t="s">
        <v>2</v>
      </c>
      <c r="D17" s="12">
        <v>0.10080304681227457</v>
      </c>
      <c r="G17" s="25" t="s">
        <v>3</v>
      </c>
      <c r="H17" s="26">
        <v>0.25583547511853466</v>
      </c>
      <c r="I17" s="6"/>
    </row>
    <row r="18" spans="2:11">
      <c r="B18" s="2"/>
      <c r="C18" s="8" t="s">
        <v>4</v>
      </c>
      <c r="D18" s="12">
        <v>3.5232330570618246E-2</v>
      </c>
      <c r="G18" s="25" t="s">
        <v>5</v>
      </c>
      <c r="H18" s="26">
        <v>0.16679044007074767</v>
      </c>
      <c r="I18" s="6"/>
    </row>
    <row r="19" spans="2:11">
      <c r="B19" s="2"/>
      <c r="C19" s="8" t="s">
        <v>13</v>
      </c>
      <c r="D19" s="12">
        <v>1.0796763959577607E-2</v>
      </c>
      <c r="G19" s="27" t="s">
        <v>9</v>
      </c>
      <c r="H19" s="28">
        <v>8.6937917536400747E-2</v>
      </c>
      <c r="I19" s="6"/>
    </row>
    <row r="20" spans="2:11">
      <c r="B20" s="2"/>
      <c r="C20" s="15" t="s">
        <v>8</v>
      </c>
      <c r="D20" s="16">
        <v>0</v>
      </c>
      <c r="E20" s="3"/>
      <c r="F20" s="3"/>
      <c r="G20" s="27" t="s">
        <v>10</v>
      </c>
      <c r="H20" s="28">
        <v>9.1394550372971214E-2</v>
      </c>
      <c r="I20" s="6"/>
    </row>
    <row r="21" spans="2:11">
      <c r="B21" s="2"/>
      <c r="G21" s="27" t="s">
        <v>7</v>
      </c>
      <c r="H21" s="28">
        <v>7.3460099633994261E-2</v>
      </c>
      <c r="I21" s="6"/>
    </row>
    <row r="22" spans="2:11">
      <c r="B22" s="2"/>
      <c r="C22" s="17"/>
      <c r="G22" s="29" t="s">
        <v>11</v>
      </c>
      <c r="H22" s="30">
        <v>9.6277277950831582E-3</v>
      </c>
      <c r="I22" s="6"/>
    </row>
    <row r="23" spans="2:11">
      <c r="B23" s="2"/>
      <c r="C23" s="17"/>
      <c r="H23" s="18"/>
      <c r="I23" s="6"/>
    </row>
    <row r="24" spans="2:11">
      <c r="B24" s="2"/>
      <c r="C24" s="3"/>
      <c r="G24" s="3"/>
      <c r="H24" s="31"/>
      <c r="I24" s="6"/>
    </row>
    <row r="25" spans="2:11" ht="36">
      <c r="B25" s="2"/>
      <c r="C25" s="111" t="s">
        <v>65</v>
      </c>
      <c r="D25" s="112" t="s">
        <v>66</v>
      </c>
      <c r="E25" s="113" t="s">
        <v>210</v>
      </c>
      <c r="F25" s="3"/>
      <c r="G25" s="111" t="s">
        <v>222</v>
      </c>
      <c r="H25" s="113" t="s">
        <v>78</v>
      </c>
      <c r="I25" s="6"/>
    </row>
    <row r="26" spans="2:11">
      <c r="B26" s="2"/>
      <c r="C26" s="32" t="s">
        <v>211</v>
      </c>
      <c r="D26" s="33">
        <v>1793421.779574719</v>
      </c>
      <c r="E26" s="34">
        <v>8.3136483183492524E-2</v>
      </c>
      <c r="F26" s="35"/>
      <c r="G26" s="36" t="s">
        <v>14</v>
      </c>
      <c r="H26" s="14">
        <v>9.1564490545226793E-2</v>
      </c>
      <c r="I26" s="6"/>
      <c r="K26" s="42"/>
    </row>
    <row r="27" spans="2:11">
      <c r="B27" s="2"/>
      <c r="C27" s="32" t="s">
        <v>15</v>
      </c>
      <c r="D27" s="33">
        <v>269644</v>
      </c>
      <c r="E27" s="34">
        <v>0.10457088072035746</v>
      </c>
      <c r="F27" s="37"/>
      <c r="G27" s="36" t="s">
        <v>67</v>
      </c>
      <c r="H27" s="14">
        <v>0.70147929109339235</v>
      </c>
      <c r="I27" s="6"/>
    </row>
    <row r="28" spans="2:11">
      <c r="B28" s="2"/>
      <c r="C28" s="32" t="s">
        <v>221</v>
      </c>
      <c r="D28" s="33">
        <v>601233.12732621853</v>
      </c>
      <c r="E28" s="34">
        <v>6.0222266399522439E-2</v>
      </c>
      <c r="F28" s="38"/>
      <c r="G28" s="36" t="s">
        <v>16</v>
      </c>
      <c r="H28" s="14">
        <v>0.20695621836138087</v>
      </c>
      <c r="I28" s="6"/>
    </row>
    <row r="29" spans="2:11">
      <c r="B29" s="2"/>
      <c r="C29" s="32" t="s">
        <v>17</v>
      </c>
      <c r="D29" s="33">
        <v>349891.61936937657</v>
      </c>
      <c r="E29" s="34">
        <v>8.2291612010467363E-2</v>
      </c>
      <c r="F29" s="20"/>
      <c r="G29" s="91" t="s">
        <v>18</v>
      </c>
      <c r="H29" s="92">
        <v>2.7456487587195064</v>
      </c>
      <c r="I29" s="6"/>
    </row>
    <row r="30" spans="2:11">
      <c r="B30" s="2"/>
      <c r="C30" s="32" t="s">
        <v>19</v>
      </c>
      <c r="D30" s="33">
        <v>110628.13370199694</v>
      </c>
      <c r="E30" s="39">
        <v>8.8435766601562271E-2</v>
      </c>
      <c r="F30" s="40"/>
      <c r="H30" s="41"/>
      <c r="I30" s="6"/>
    </row>
    <row r="31" spans="2:11">
      <c r="B31" s="2"/>
      <c r="C31" s="32" t="s">
        <v>20</v>
      </c>
      <c r="D31" s="33">
        <v>0</v>
      </c>
      <c r="E31" s="39">
        <v>0</v>
      </c>
      <c r="F31" s="20"/>
      <c r="H31" s="41"/>
      <c r="I31" s="6"/>
    </row>
    <row r="32" spans="2:11">
      <c r="B32" s="2"/>
      <c r="C32" s="32" t="s">
        <v>21</v>
      </c>
      <c r="D32" s="33">
        <v>15142.049701959199</v>
      </c>
      <c r="E32" s="34">
        <v>9.4089771089725133E-2</v>
      </c>
      <c r="F32" s="37"/>
      <c r="H32" s="31"/>
      <c r="I32" s="6"/>
    </row>
    <row r="33" spans="2:9">
      <c r="B33" s="2"/>
      <c r="C33" s="32" t="s">
        <v>62</v>
      </c>
      <c r="D33" s="33">
        <v>30766.485621529995</v>
      </c>
      <c r="E33" s="34"/>
      <c r="F33" s="37"/>
      <c r="H33" s="31"/>
      <c r="I33" s="6"/>
    </row>
    <row r="34" spans="2:9">
      <c r="B34" s="2"/>
      <c r="C34" s="93" t="s">
        <v>242</v>
      </c>
      <c r="D34" s="101"/>
      <c r="E34" s="94">
        <v>8.0734976125424227E-2</v>
      </c>
      <c r="F34" s="42"/>
      <c r="H34" s="31"/>
      <c r="I34" s="6"/>
    </row>
    <row r="35" spans="2:9">
      <c r="B35" s="2"/>
      <c r="E35" s="43"/>
      <c r="F35" s="44"/>
      <c r="H35" s="31"/>
      <c r="I35" s="6"/>
    </row>
    <row r="36" spans="2:9">
      <c r="B36" s="2"/>
      <c r="F36" s="44"/>
      <c r="H36" s="31"/>
      <c r="I36" s="6"/>
    </row>
    <row r="37" spans="2:9">
      <c r="B37" s="2"/>
      <c r="C37" s="114" t="s">
        <v>212</v>
      </c>
      <c r="D37" s="115"/>
      <c r="E37" s="116" t="s">
        <v>72</v>
      </c>
      <c r="F37" s="44"/>
      <c r="H37" s="31"/>
      <c r="I37" s="6"/>
    </row>
    <row r="38" spans="2:9">
      <c r="B38" s="2"/>
      <c r="C38" s="36" t="s">
        <v>22</v>
      </c>
      <c r="E38" s="45">
        <v>3139960.7096742704</v>
      </c>
      <c r="F38" s="44"/>
      <c r="G38" s="46"/>
      <c r="H38" s="31"/>
      <c r="I38" s="6"/>
    </row>
    <row r="39" spans="2:9">
      <c r="B39" s="2"/>
      <c r="C39" s="36" t="s">
        <v>235</v>
      </c>
      <c r="E39" s="45">
        <v>30766.485621529991</v>
      </c>
      <c r="F39" s="44"/>
      <c r="G39" s="46"/>
      <c r="H39" s="31"/>
      <c r="I39" s="6"/>
    </row>
    <row r="40" spans="2:9">
      <c r="B40" s="2"/>
      <c r="C40" s="100" t="s">
        <v>23</v>
      </c>
      <c r="D40" s="102"/>
      <c r="E40" s="95">
        <f>+E38+E39</f>
        <v>3170727.1952958005</v>
      </c>
      <c r="G40" s="47"/>
      <c r="H40" s="31"/>
      <c r="I40" s="6"/>
    </row>
    <row r="41" spans="2:9">
      <c r="B41" s="2"/>
      <c r="C41" s="103" t="s">
        <v>24</v>
      </c>
      <c r="D41" s="104"/>
      <c r="E41" s="96">
        <v>2893308.7954674521</v>
      </c>
      <c r="F41" s="44"/>
      <c r="G41" s="47"/>
      <c r="H41" s="31"/>
      <c r="I41" s="6"/>
    </row>
    <row r="42" spans="2:9">
      <c r="B42" s="2"/>
      <c r="C42" s="48"/>
      <c r="D42" s="49"/>
      <c r="E42" s="50"/>
      <c r="F42" s="44"/>
      <c r="G42" s="47"/>
      <c r="H42" s="31"/>
      <c r="I42" s="6"/>
    </row>
    <row r="43" spans="2:9">
      <c r="B43" s="2"/>
      <c r="C43" s="55" t="s">
        <v>25</v>
      </c>
      <c r="D43" s="51"/>
      <c r="E43" s="51"/>
      <c r="F43" s="51"/>
      <c r="G43" s="52"/>
      <c r="H43" s="31"/>
      <c r="I43" s="6"/>
    </row>
    <row r="44" spans="2:9">
      <c r="B44" s="2"/>
      <c r="C44" s="173" t="s">
        <v>74</v>
      </c>
      <c r="D44" s="173"/>
      <c r="E44" s="173"/>
      <c r="F44" s="173"/>
      <c r="G44" s="173"/>
      <c r="H44" s="173"/>
      <c r="I44" s="6"/>
    </row>
    <row r="45" spans="2:9">
      <c r="B45" s="2"/>
      <c r="C45" s="173" t="s">
        <v>213</v>
      </c>
      <c r="D45" s="173"/>
      <c r="E45" s="173"/>
      <c r="F45" s="173"/>
      <c r="G45" s="173"/>
      <c r="H45" s="173"/>
      <c r="I45" s="6"/>
    </row>
    <row r="46" spans="2:9">
      <c r="B46" s="2"/>
      <c r="C46" s="173" t="s">
        <v>214</v>
      </c>
      <c r="D46" s="173"/>
      <c r="E46" s="173"/>
      <c r="F46" s="173"/>
      <c r="G46" s="173"/>
      <c r="H46" s="173"/>
      <c r="I46" s="6"/>
    </row>
    <row r="47" spans="2:9">
      <c r="B47" s="2"/>
      <c r="C47" s="173" t="s">
        <v>75</v>
      </c>
      <c r="D47" s="173"/>
      <c r="E47" s="173"/>
      <c r="F47" s="173"/>
      <c r="G47" s="173"/>
      <c r="H47" s="173"/>
      <c r="I47" s="6"/>
    </row>
    <row r="48" spans="2:9">
      <c r="B48" s="2"/>
      <c r="C48" s="175" t="s">
        <v>215</v>
      </c>
      <c r="D48" s="175"/>
      <c r="E48" s="175"/>
      <c r="F48" s="175"/>
      <c r="G48" s="175"/>
      <c r="H48" s="175"/>
      <c r="I48" s="6"/>
    </row>
    <row r="49" spans="2:9" ht="12" customHeight="1">
      <c r="B49" s="2"/>
      <c r="C49" s="176" t="s">
        <v>216</v>
      </c>
      <c r="D49" s="176"/>
      <c r="E49" s="176"/>
      <c r="F49" s="176"/>
      <c r="G49" s="176"/>
      <c r="H49" s="176"/>
      <c r="I49" s="6"/>
    </row>
    <row r="50" spans="2:9">
      <c r="B50" s="2"/>
      <c r="C50" s="176"/>
      <c r="D50" s="176"/>
      <c r="E50" s="176"/>
      <c r="F50" s="176"/>
      <c r="G50" s="176"/>
      <c r="H50" s="176"/>
      <c r="I50" s="6"/>
    </row>
    <row r="51" spans="2:9">
      <c r="B51" s="53"/>
      <c r="C51" s="174" t="s">
        <v>236</v>
      </c>
      <c r="D51" s="174"/>
      <c r="E51" s="174"/>
      <c r="F51" s="174"/>
      <c r="G51" s="174"/>
      <c r="H51" s="174"/>
      <c r="I51" s="54"/>
    </row>
    <row r="53" spans="2:9">
      <c r="E53" s="47"/>
    </row>
  </sheetData>
  <mergeCells count="8">
    <mergeCell ref="B2:I3"/>
    <mergeCell ref="C46:H46"/>
    <mergeCell ref="C44:H44"/>
    <mergeCell ref="C51:H51"/>
    <mergeCell ref="C48:H48"/>
    <mergeCell ref="C45:H45"/>
    <mergeCell ref="C49:H50"/>
    <mergeCell ref="C47:H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2:EC41"/>
  <sheetViews>
    <sheetView showGridLines="0" zoomScaleNormal="100" workbookViewId="0">
      <pane xSplit="1" ySplit="2" topLeftCell="DN3" activePane="bottomRight" state="frozen"/>
      <selection activeCell="D38" sqref="D38"/>
      <selection pane="topRight" activeCell="D38" sqref="D38"/>
      <selection pane="bottomLeft" activeCell="D38" sqref="D38"/>
      <selection pane="bottomRight" activeCell="D38" sqref="D38"/>
    </sheetView>
  </sheetViews>
  <sheetFormatPr baseColWidth="10" defaultColWidth="11.42578125" defaultRowHeight="12"/>
  <cols>
    <col min="1" max="1" width="48.5703125" style="56" bestFit="1" customWidth="1"/>
    <col min="2" max="129" width="10.7109375" style="56" customWidth="1"/>
    <col min="130" max="132" width="10.7109375" style="152" customWidth="1"/>
    <col min="133" max="133" width="23.85546875" style="56" bestFit="1" customWidth="1"/>
    <col min="134" max="16384" width="11.42578125" style="56"/>
  </cols>
  <sheetData>
    <row r="2" spans="1:132">
      <c r="A2" s="117"/>
      <c r="B2" s="118" t="s">
        <v>90</v>
      </c>
      <c r="C2" s="118" t="s">
        <v>80</v>
      </c>
      <c r="D2" s="118" t="s">
        <v>81</v>
      </c>
      <c r="E2" s="118" t="s">
        <v>82</v>
      </c>
      <c r="F2" s="118" t="s">
        <v>83</v>
      </c>
      <c r="G2" s="118" t="s">
        <v>84</v>
      </c>
      <c r="H2" s="118" t="s">
        <v>85</v>
      </c>
      <c r="I2" s="118" t="s">
        <v>86</v>
      </c>
      <c r="J2" s="118" t="s">
        <v>87</v>
      </c>
      <c r="K2" s="118" t="s">
        <v>88</v>
      </c>
      <c r="L2" s="118" t="s">
        <v>89</v>
      </c>
      <c r="M2" s="118" t="s">
        <v>91</v>
      </c>
      <c r="N2" s="118" t="s">
        <v>92</v>
      </c>
      <c r="O2" s="118" t="s">
        <v>93</v>
      </c>
      <c r="P2" s="118" t="s">
        <v>94</v>
      </c>
      <c r="Q2" s="118" t="s">
        <v>95</v>
      </c>
      <c r="R2" s="118" t="s">
        <v>96</v>
      </c>
      <c r="S2" s="118" t="s">
        <v>97</v>
      </c>
      <c r="T2" s="118" t="s">
        <v>98</v>
      </c>
      <c r="U2" s="118" t="s">
        <v>99</v>
      </c>
      <c r="V2" s="118" t="s">
        <v>100</v>
      </c>
      <c r="W2" s="118" t="s">
        <v>101</v>
      </c>
      <c r="X2" s="118" t="s">
        <v>102</v>
      </c>
      <c r="Y2" s="118" t="s">
        <v>103</v>
      </c>
      <c r="Z2" s="118" t="s">
        <v>104</v>
      </c>
      <c r="AA2" s="118" t="s">
        <v>105</v>
      </c>
      <c r="AB2" s="118" t="s">
        <v>106</v>
      </c>
      <c r="AC2" s="118" t="s">
        <v>107</v>
      </c>
      <c r="AD2" s="118" t="s">
        <v>108</v>
      </c>
      <c r="AE2" s="118" t="s">
        <v>109</v>
      </c>
      <c r="AF2" s="118" t="s">
        <v>110</v>
      </c>
      <c r="AG2" s="118" t="s">
        <v>111</v>
      </c>
      <c r="AH2" s="118" t="s">
        <v>112</v>
      </c>
      <c r="AI2" s="118" t="s">
        <v>113</v>
      </c>
      <c r="AJ2" s="118" t="s">
        <v>114</v>
      </c>
      <c r="AK2" s="118" t="s">
        <v>115</v>
      </c>
      <c r="AL2" s="118" t="s">
        <v>116</v>
      </c>
      <c r="AM2" s="118" t="s">
        <v>117</v>
      </c>
      <c r="AN2" s="118" t="s">
        <v>118</v>
      </c>
      <c r="AO2" s="118" t="s">
        <v>119</v>
      </c>
      <c r="AP2" s="118" t="s">
        <v>120</v>
      </c>
      <c r="AQ2" s="118" t="s">
        <v>121</v>
      </c>
      <c r="AR2" s="118" t="s">
        <v>122</v>
      </c>
      <c r="AS2" s="118" t="s">
        <v>123</v>
      </c>
      <c r="AT2" s="118" t="s">
        <v>124</v>
      </c>
      <c r="AU2" s="118" t="s">
        <v>125</v>
      </c>
      <c r="AV2" s="118" t="s">
        <v>126</v>
      </c>
      <c r="AW2" s="118" t="s">
        <v>127</v>
      </c>
      <c r="AX2" s="118" t="s">
        <v>128</v>
      </c>
      <c r="AY2" s="118" t="s">
        <v>129</v>
      </c>
      <c r="AZ2" s="118" t="s">
        <v>130</v>
      </c>
      <c r="BA2" s="118" t="s">
        <v>131</v>
      </c>
      <c r="BB2" s="118" t="s">
        <v>132</v>
      </c>
      <c r="BC2" s="118" t="s">
        <v>133</v>
      </c>
      <c r="BD2" s="118" t="s">
        <v>134</v>
      </c>
      <c r="BE2" s="118" t="s">
        <v>135</v>
      </c>
      <c r="BF2" s="118" t="s">
        <v>136</v>
      </c>
      <c r="BG2" s="118" t="s">
        <v>137</v>
      </c>
      <c r="BH2" s="118" t="s">
        <v>138</v>
      </c>
      <c r="BI2" s="118" t="s">
        <v>139</v>
      </c>
      <c r="BJ2" s="118" t="s">
        <v>140</v>
      </c>
      <c r="BK2" s="118" t="s">
        <v>141</v>
      </c>
      <c r="BL2" s="118" t="s">
        <v>142</v>
      </c>
      <c r="BM2" s="118" t="s">
        <v>143</v>
      </c>
      <c r="BN2" s="118" t="s">
        <v>144</v>
      </c>
      <c r="BO2" s="118" t="s">
        <v>145</v>
      </c>
      <c r="BP2" s="118" t="s">
        <v>146</v>
      </c>
      <c r="BQ2" s="118" t="s">
        <v>147</v>
      </c>
      <c r="BR2" s="128" t="s">
        <v>148</v>
      </c>
      <c r="BS2" s="128" t="s">
        <v>149</v>
      </c>
      <c r="BT2" s="128" t="s">
        <v>150</v>
      </c>
      <c r="BU2" s="128" t="s">
        <v>151</v>
      </c>
      <c r="BV2" s="128" t="s">
        <v>152</v>
      </c>
      <c r="BW2" s="128" t="s">
        <v>153</v>
      </c>
      <c r="BX2" s="128" t="s">
        <v>154</v>
      </c>
      <c r="BY2" s="128" t="s">
        <v>155</v>
      </c>
      <c r="BZ2" s="128" t="s">
        <v>156</v>
      </c>
      <c r="CA2" s="128" t="s">
        <v>157</v>
      </c>
      <c r="CB2" s="128" t="s">
        <v>158</v>
      </c>
      <c r="CC2" s="118" t="s">
        <v>159</v>
      </c>
      <c r="CD2" s="118" t="s">
        <v>160</v>
      </c>
      <c r="CE2" s="118" t="s">
        <v>161</v>
      </c>
      <c r="CF2" s="118" t="s">
        <v>162</v>
      </c>
      <c r="CG2" s="118" t="s">
        <v>163</v>
      </c>
      <c r="CH2" s="118" t="s">
        <v>164</v>
      </c>
      <c r="CI2" s="118" t="s">
        <v>165</v>
      </c>
      <c r="CJ2" s="118" t="s">
        <v>166</v>
      </c>
      <c r="CK2" s="118" t="s">
        <v>167</v>
      </c>
      <c r="CL2" s="118" t="s">
        <v>168</v>
      </c>
      <c r="CM2" s="118" t="s">
        <v>169</v>
      </c>
      <c r="CN2" s="118" t="s">
        <v>170</v>
      </c>
      <c r="CO2" s="118" t="s">
        <v>171</v>
      </c>
      <c r="CP2" s="118" t="s">
        <v>172</v>
      </c>
      <c r="CQ2" s="118" t="s">
        <v>173</v>
      </c>
      <c r="CR2" s="118" t="s">
        <v>174</v>
      </c>
      <c r="CS2" s="118" t="s">
        <v>175</v>
      </c>
      <c r="CT2" s="118" t="s">
        <v>176</v>
      </c>
      <c r="CU2" s="118" t="s">
        <v>177</v>
      </c>
      <c r="CV2" s="118" t="s">
        <v>178</v>
      </c>
      <c r="CW2" s="118" t="s">
        <v>179</v>
      </c>
      <c r="CX2" s="118" t="s">
        <v>180</v>
      </c>
      <c r="CY2" s="118" t="s">
        <v>182</v>
      </c>
      <c r="CZ2" s="118" t="s">
        <v>181</v>
      </c>
      <c r="DA2" s="118" t="s">
        <v>183</v>
      </c>
      <c r="DB2" s="118" t="s">
        <v>184</v>
      </c>
      <c r="DC2" s="118" t="s">
        <v>185</v>
      </c>
      <c r="DD2" s="118" t="s">
        <v>186</v>
      </c>
      <c r="DE2" s="118" t="s">
        <v>187</v>
      </c>
      <c r="DF2" s="118" t="s">
        <v>188</v>
      </c>
      <c r="DG2" s="118" t="s">
        <v>189</v>
      </c>
      <c r="DH2" s="118" t="s">
        <v>190</v>
      </c>
      <c r="DI2" s="118" t="s">
        <v>191</v>
      </c>
      <c r="DJ2" s="118" t="s">
        <v>192</v>
      </c>
      <c r="DK2" s="118" t="s">
        <v>193</v>
      </c>
      <c r="DL2" s="118" t="s">
        <v>194</v>
      </c>
      <c r="DM2" s="118" t="s">
        <v>195</v>
      </c>
      <c r="DN2" s="118" t="s">
        <v>196</v>
      </c>
      <c r="DO2" s="118" t="s">
        <v>197</v>
      </c>
      <c r="DP2" s="118" t="s">
        <v>198</v>
      </c>
      <c r="DQ2" s="118" t="s">
        <v>199</v>
      </c>
      <c r="DR2" s="118" t="s">
        <v>200</v>
      </c>
      <c r="DS2" s="118" t="s">
        <v>201</v>
      </c>
      <c r="DT2" s="118" t="s">
        <v>202</v>
      </c>
      <c r="DU2" s="118" t="s">
        <v>203</v>
      </c>
      <c r="DV2" s="118" t="s">
        <v>204</v>
      </c>
      <c r="DW2" s="118" t="s">
        <v>205</v>
      </c>
      <c r="DX2" s="118" t="s">
        <v>206</v>
      </c>
      <c r="DY2" s="118" t="s">
        <v>207</v>
      </c>
      <c r="DZ2" s="166" t="s">
        <v>208</v>
      </c>
      <c r="EA2" s="166" t="s">
        <v>244</v>
      </c>
      <c r="EB2" s="166" t="s">
        <v>250</v>
      </c>
    </row>
    <row r="3" spans="1:132">
      <c r="A3" s="57" t="s">
        <v>36</v>
      </c>
      <c r="B3" s="58">
        <v>121469</v>
      </c>
      <c r="C3" s="58">
        <v>168713</v>
      </c>
      <c r="D3" s="58">
        <v>190591</v>
      </c>
      <c r="E3" s="58">
        <v>199746</v>
      </c>
      <c r="F3" s="58">
        <v>173168</v>
      </c>
      <c r="G3" s="58">
        <v>155503</v>
      </c>
      <c r="H3" s="58">
        <v>151823</v>
      </c>
      <c r="I3" s="58">
        <v>137397</v>
      </c>
      <c r="J3" s="58">
        <v>155936</v>
      </c>
      <c r="K3" s="58">
        <v>127302</v>
      </c>
      <c r="L3" s="58">
        <v>147021</v>
      </c>
      <c r="M3" s="58">
        <v>151348</v>
      </c>
      <c r="N3" s="58">
        <v>162791</v>
      </c>
      <c r="O3" s="58">
        <v>204229</v>
      </c>
      <c r="P3" s="58">
        <v>147478</v>
      </c>
      <c r="Q3" s="58">
        <v>144117</v>
      </c>
      <c r="R3" s="58">
        <v>166116</v>
      </c>
      <c r="S3" s="58">
        <v>141305</v>
      </c>
      <c r="T3" s="58">
        <v>130538</v>
      </c>
      <c r="U3" s="58">
        <v>170818</v>
      </c>
      <c r="V3" s="58">
        <v>130936</v>
      </c>
      <c r="W3" s="58">
        <v>141066</v>
      </c>
      <c r="X3" s="58"/>
      <c r="Y3" s="59">
        <v>206388</v>
      </c>
      <c r="Z3" s="59">
        <v>196639</v>
      </c>
      <c r="AA3" s="59">
        <v>147757</v>
      </c>
      <c r="AB3" s="59">
        <v>153862</v>
      </c>
      <c r="AC3" s="59">
        <v>154237</v>
      </c>
      <c r="AD3" s="59">
        <v>216091</v>
      </c>
      <c r="AE3" s="59">
        <v>214086</v>
      </c>
      <c r="AF3" s="59">
        <v>226173</v>
      </c>
      <c r="AG3" s="59">
        <v>222648.83789879613</v>
      </c>
      <c r="AH3" s="59">
        <v>200123</v>
      </c>
      <c r="AI3" s="59">
        <v>416815.94551217579</v>
      </c>
      <c r="AJ3" s="59">
        <v>134696</v>
      </c>
      <c r="AK3" s="59">
        <v>141950</v>
      </c>
      <c r="AL3" s="59">
        <v>104699</v>
      </c>
      <c r="AM3" s="59">
        <v>116344</v>
      </c>
      <c r="AN3" s="59">
        <v>110344</v>
      </c>
      <c r="AO3" s="59">
        <v>136791</v>
      </c>
      <c r="AP3" s="59">
        <v>135155</v>
      </c>
      <c r="AQ3" s="59">
        <v>159160</v>
      </c>
      <c r="AR3" s="59">
        <v>162206.32562523213</v>
      </c>
      <c r="AS3" s="59">
        <v>152572</v>
      </c>
      <c r="AT3" s="59"/>
      <c r="AU3" s="59">
        <v>196321.256387</v>
      </c>
      <c r="AV3" s="59">
        <v>150928</v>
      </c>
      <c r="AW3" s="59">
        <v>161239</v>
      </c>
      <c r="AX3" s="59">
        <v>140415</v>
      </c>
      <c r="AY3" s="59">
        <v>119283</v>
      </c>
      <c r="AZ3" s="59">
        <v>309736</v>
      </c>
      <c r="BA3" s="59">
        <v>287929</v>
      </c>
      <c r="BB3" s="59">
        <v>104390.23325695185</v>
      </c>
      <c r="BC3" s="59">
        <v>263481</v>
      </c>
      <c r="BD3" s="59">
        <v>366217</v>
      </c>
      <c r="BE3" s="59">
        <v>133388.97514991998</v>
      </c>
      <c r="BF3" s="59">
        <v>141549.59434022001</v>
      </c>
      <c r="BG3" s="59">
        <v>203152</v>
      </c>
      <c r="BH3" s="59">
        <v>142952.48622630999</v>
      </c>
      <c r="BI3" s="59">
        <v>286096.72412677994</v>
      </c>
      <c r="BJ3" s="59">
        <v>312995.33854612004</v>
      </c>
      <c r="BK3" s="59">
        <f>134429008787.53/1000000</f>
        <v>134429.00878753001</v>
      </c>
      <c r="BL3" s="59">
        <v>191009.11941571999</v>
      </c>
      <c r="BM3" s="59">
        <v>288766.52692372003</v>
      </c>
      <c r="BN3" s="59">
        <v>133693.26787393002</v>
      </c>
      <c r="BO3" s="59">
        <v>354433.94798663998</v>
      </c>
      <c r="BP3" s="59">
        <v>249092.21226304999</v>
      </c>
      <c r="BQ3" s="59">
        <v>193087.19353529002</v>
      </c>
      <c r="BR3" s="59">
        <v>186935.01383596001</v>
      </c>
      <c r="BS3" s="59">
        <v>177320.76871731004</v>
      </c>
      <c r="BT3" s="59">
        <v>238551.08957335999</v>
      </c>
      <c r="BU3" s="59">
        <v>268697</v>
      </c>
      <c r="BV3" s="59">
        <v>289562.87925303006</v>
      </c>
      <c r="BW3" s="59">
        <v>316496.73266556009</v>
      </c>
      <c r="BX3" s="59">
        <v>331533.68391821004</v>
      </c>
      <c r="BY3" s="59">
        <v>331810.34364622994</v>
      </c>
      <c r="BZ3" s="59">
        <v>432870.01166120003</v>
      </c>
      <c r="CA3" s="59">
        <v>346366.93710132997</v>
      </c>
      <c r="CB3" s="59">
        <v>291812.4471142299</v>
      </c>
      <c r="CC3" s="59">
        <v>261198.13163437002</v>
      </c>
      <c r="CD3" s="59">
        <v>268522.23207793001</v>
      </c>
      <c r="CE3" s="59">
        <v>340951.5802710799</v>
      </c>
      <c r="CF3" s="59">
        <v>300671.25804037001</v>
      </c>
      <c r="CG3" s="59">
        <v>313030.59821806999</v>
      </c>
      <c r="CH3" s="59">
        <v>307885.65668306005</v>
      </c>
      <c r="CI3" s="59">
        <v>439301.38743593008</v>
      </c>
      <c r="CJ3" s="59">
        <v>345434.54984025878</v>
      </c>
      <c r="CK3" s="59">
        <v>458057.36909423303</v>
      </c>
      <c r="CL3" s="59">
        <v>391126.09296456148</v>
      </c>
      <c r="CM3" s="59">
        <v>415477.76324112655</v>
      </c>
      <c r="CN3" s="59">
        <v>448816.22657200007</v>
      </c>
      <c r="CO3" s="59">
        <v>353986.57540203066</v>
      </c>
      <c r="CP3" s="59">
        <v>358710.31285353302</v>
      </c>
      <c r="CQ3" s="59">
        <v>295036.90316848102</v>
      </c>
      <c r="CR3" s="59">
        <v>224898.30669938601</v>
      </c>
      <c r="CS3" s="59">
        <v>236285.595258263</v>
      </c>
      <c r="CT3" s="59">
        <v>251879.02994712899</v>
      </c>
      <c r="CU3" s="59">
        <v>206874.68070209099</v>
      </c>
      <c r="CV3" s="59">
        <v>340529.90787931002</v>
      </c>
      <c r="CW3" s="59">
        <v>276707.86431333597</v>
      </c>
      <c r="CX3" s="59">
        <v>391863</v>
      </c>
      <c r="CY3" s="59">
        <v>319584.92121556</v>
      </c>
      <c r="CZ3" s="59">
        <v>228624.77574076</v>
      </c>
      <c r="DA3" s="59">
        <v>275986.28255105001</v>
      </c>
      <c r="DB3" s="59">
        <v>254128.38012148999</v>
      </c>
      <c r="DC3" s="59">
        <v>230099.40073806999</v>
      </c>
      <c r="DD3" s="59">
        <v>205543.24975660999</v>
      </c>
      <c r="DE3" s="59">
        <v>225992.14641407001</v>
      </c>
      <c r="DF3" s="59">
        <v>218780.34286790999</v>
      </c>
      <c r="DG3" s="59">
        <v>198575.46363444001</v>
      </c>
      <c r="DH3" s="59">
        <v>220648.90362013399</v>
      </c>
      <c r="DI3" s="59">
        <v>258286.07411068701</v>
      </c>
      <c r="DJ3" s="59">
        <v>286063.5916529902</v>
      </c>
      <c r="DK3" s="59">
        <v>271978.788491418</v>
      </c>
      <c r="DL3" s="59">
        <v>285088.03078489302</v>
      </c>
      <c r="DM3" s="59">
        <v>291760.68353432702</v>
      </c>
      <c r="DN3" s="59">
        <v>258529.97822371044</v>
      </c>
      <c r="DO3" s="59">
        <v>255153.21405771971</v>
      </c>
      <c r="DP3" s="59">
        <v>206642.57544178003</v>
      </c>
      <c r="DQ3" s="59">
        <v>252935.8585093501</v>
      </c>
      <c r="DR3" s="59">
        <v>267980.27642880986</v>
      </c>
      <c r="DS3" s="59">
        <v>222833.2625711998</v>
      </c>
      <c r="DT3" s="59">
        <v>264928.07400424965</v>
      </c>
      <c r="DU3" s="59">
        <v>223176.28608767036</v>
      </c>
      <c r="DV3" s="59">
        <v>219321.82494300744</v>
      </c>
      <c r="DW3" s="59">
        <v>204410.24389732955</v>
      </c>
      <c r="DX3" s="59">
        <v>198399.03124086047</v>
      </c>
      <c r="DY3" s="59">
        <v>268250.22940829489</v>
      </c>
      <c r="DZ3" s="155">
        <v>271817</v>
      </c>
      <c r="EA3" s="155">
        <v>276373</v>
      </c>
      <c r="EB3" s="151">
        <f>+(Deuda!$E$40-Deuda!$E$41)</f>
        <v>277418.39982834831</v>
      </c>
    </row>
    <row r="4" spans="1:132">
      <c r="A4" s="57" t="s">
        <v>37</v>
      </c>
      <c r="B4" s="58">
        <v>41040</v>
      </c>
      <c r="C4" s="58">
        <v>420720</v>
      </c>
      <c r="D4" s="58">
        <v>424569</v>
      </c>
      <c r="E4" s="58">
        <v>524225</v>
      </c>
      <c r="F4" s="58">
        <v>804882</v>
      </c>
      <c r="G4" s="58">
        <v>756923</v>
      </c>
      <c r="H4" s="58">
        <v>736014</v>
      </c>
      <c r="I4" s="58">
        <v>729637</v>
      </c>
      <c r="J4" s="58">
        <v>720783</v>
      </c>
      <c r="K4" s="58">
        <v>714908</v>
      </c>
      <c r="L4" s="58">
        <v>705877</v>
      </c>
      <c r="M4" s="58">
        <v>777728</v>
      </c>
      <c r="N4" s="58">
        <v>793270</v>
      </c>
      <c r="O4" s="58">
        <v>789907</v>
      </c>
      <c r="P4" s="58">
        <v>714120</v>
      </c>
      <c r="Q4" s="58">
        <v>713125</v>
      </c>
      <c r="R4" s="58">
        <v>727236</v>
      </c>
      <c r="S4" s="58">
        <v>737381</v>
      </c>
      <c r="T4" s="58">
        <v>703403</v>
      </c>
      <c r="U4" s="58">
        <v>692502</v>
      </c>
      <c r="V4" s="58">
        <v>680109</v>
      </c>
      <c r="W4" s="59">
        <v>718503</v>
      </c>
      <c r="X4" s="59"/>
      <c r="Y4" s="59">
        <v>667919</v>
      </c>
      <c r="Z4" s="59">
        <v>693038</v>
      </c>
      <c r="AA4" s="59">
        <v>685734</v>
      </c>
      <c r="AB4" s="59">
        <v>686806</v>
      </c>
      <c r="AC4" s="59">
        <v>710904</v>
      </c>
      <c r="AD4" s="59">
        <v>754629</v>
      </c>
      <c r="AE4" s="59">
        <v>796807</v>
      </c>
      <c r="AF4" s="59">
        <v>832285</v>
      </c>
      <c r="AG4" s="59">
        <v>840562</v>
      </c>
      <c r="AH4" s="59">
        <v>884817</v>
      </c>
      <c r="AI4" s="59">
        <v>1055194.517553803</v>
      </c>
      <c r="AJ4" s="59">
        <v>1052994</v>
      </c>
      <c r="AK4" s="59">
        <v>1036004</v>
      </c>
      <c r="AL4" s="59">
        <v>1027281</v>
      </c>
      <c r="AM4" s="59">
        <v>1057684</v>
      </c>
      <c r="AN4" s="59">
        <v>1045780</v>
      </c>
      <c r="AO4" s="59">
        <v>1063272</v>
      </c>
      <c r="AP4" s="59">
        <v>1054633</v>
      </c>
      <c r="AQ4" s="59">
        <v>1040660</v>
      </c>
      <c r="AR4" s="59">
        <v>1053108.3346983767</v>
      </c>
      <c r="AS4" s="59">
        <v>1015157</v>
      </c>
      <c r="AT4" s="59"/>
      <c r="AU4" s="59">
        <v>976765.33545999601</v>
      </c>
      <c r="AV4" s="59">
        <v>962604</v>
      </c>
      <c r="AW4" s="59">
        <v>956036</v>
      </c>
      <c r="AX4" s="59">
        <v>943715</v>
      </c>
      <c r="AY4" s="59">
        <v>909586</v>
      </c>
      <c r="AZ4" s="59">
        <v>1094735</v>
      </c>
      <c r="BA4" s="59">
        <v>1030839</v>
      </c>
      <c r="BB4" s="59">
        <v>915955.30578905053</v>
      </c>
      <c r="BC4" s="59">
        <v>1193232</v>
      </c>
      <c r="BD4" s="59">
        <v>1324084</v>
      </c>
      <c r="BE4" s="59">
        <v>1126326</v>
      </c>
      <c r="BF4" s="59">
        <v>1128252.9122407802</v>
      </c>
      <c r="BG4" s="59">
        <v>1216410</v>
      </c>
      <c r="BH4" s="59">
        <v>1217196.0064972341</v>
      </c>
      <c r="BI4" s="59">
        <v>1364025.82859906</v>
      </c>
      <c r="BJ4" s="59">
        <v>1382816.7511402436</v>
      </c>
      <c r="BK4" s="59">
        <f>1182313347109.93/1000000</f>
        <v>1182313.3471099299</v>
      </c>
      <c r="BL4" s="59">
        <v>744135.31456564076</v>
      </c>
      <c r="BM4" s="59">
        <v>777158.20193886303</v>
      </c>
      <c r="BN4" s="59">
        <v>668203.8895777599</v>
      </c>
      <c r="BO4" s="59">
        <v>837539.40162022482</v>
      </c>
      <c r="BP4" s="59">
        <v>720203.86855241994</v>
      </c>
      <c r="BQ4" s="59">
        <v>679598.41019082093</v>
      </c>
      <c r="BR4" s="59">
        <v>641759.49926716904</v>
      </c>
      <c r="BS4" s="59">
        <v>642130.8365992097</v>
      </c>
      <c r="BT4" s="59">
        <v>640120.13284945244</v>
      </c>
      <c r="BU4" s="59">
        <v>643332</v>
      </c>
      <c r="BV4" s="59">
        <v>638430.87258274818</v>
      </c>
      <c r="BW4" s="59">
        <v>643264.06575335679</v>
      </c>
      <c r="BX4" s="59">
        <v>638839.067855114</v>
      </c>
      <c r="BY4" s="59">
        <v>632454.25474439096</v>
      </c>
      <c r="BZ4" s="59">
        <v>634008.60421920998</v>
      </c>
      <c r="CA4" s="59">
        <v>627358.91891861276</v>
      </c>
      <c r="CB4" s="59">
        <v>690354</v>
      </c>
      <c r="CC4" s="59">
        <v>699588.26457076846</v>
      </c>
      <c r="CD4" s="59">
        <v>698236.78147180995</v>
      </c>
      <c r="CE4" s="59">
        <v>714034.9730327439</v>
      </c>
      <c r="CF4" s="59">
        <v>684434.76871506323</v>
      </c>
      <c r="CG4" s="59">
        <v>682714.66659767192</v>
      </c>
      <c r="CH4" s="59">
        <v>659427.21576062962</v>
      </c>
      <c r="CI4" s="59">
        <v>1892135.1967769351</v>
      </c>
      <c r="CJ4" s="59">
        <v>2021108.3630300846</v>
      </c>
      <c r="CK4" s="59">
        <v>2081740.9454119999</v>
      </c>
      <c r="CL4" s="59">
        <v>2067235.431979175</v>
      </c>
      <c r="CM4" s="59">
        <v>1996737.3231030118</v>
      </c>
      <c r="CN4" s="59">
        <v>2059002.0719936467</v>
      </c>
      <c r="CO4" s="59">
        <v>1990882.5896648499</v>
      </c>
      <c r="CP4" s="59">
        <v>1987815.6914635401</v>
      </c>
      <c r="CQ4" s="59">
        <v>2011300.3483769901</v>
      </c>
      <c r="CR4" s="59">
        <v>2005210.95743581</v>
      </c>
      <c r="CS4" s="59">
        <v>1996206.64675015</v>
      </c>
      <c r="CT4" s="59">
        <v>1999044.53539791</v>
      </c>
      <c r="CU4" s="59">
        <v>2013963.0151018801</v>
      </c>
      <c r="CV4" s="59">
        <v>2077631.2188117399</v>
      </c>
      <c r="CW4" s="59">
        <v>2092387.17584979</v>
      </c>
      <c r="CX4" s="59">
        <v>2144277</v>
      </c>
      <c r="CY4" s="59">
        <v>2141433</v>
      </c>
      <c r="CZ4" s="59">
        <v>2928381.1253754902</v>
      </c>
      <c r="DA4" s="59">
        <v>2989695</v>
      </c>
      <c r="DB4" s="59">
        <v>2975405</v>
      </c>
      <c r="DC4" s="59">
        <v>3030580.44068876</v>
      </c>
      <c r="DD4" s="59">
        <v>3068056</v>
      </c>
      <c r="DE4" s="59">
        <v>3116655.70338368</v>
      </c>
      <c r="DF4" s="59">
        <v>3140689</v>
      </c>
      <c r="DG4" s="59">
        <v>3070457.7940833899</v>
      </c>
      <c r="DH4" s="59">
        <v>3084221</v>
      </c>
      <c r="DI4" s="59">
        <v>3088245.8813191</v>
      </c>
      <c r="DJ4" s="59">
        <v>3094263.9348665201</v>
      </c>
      <c r="DK4" s="59">
        <v>3159591</v>
      </c>
      <c r="DL4" s="59">
        <v>3179080.73369287</v>
      </c>
      <c r="DM4" s="59">
        <v>3214866.59018652</v>
      </c>
      <c r="DN4" s="59">
        <f>3196001567088.97/1000000</f>
        <v>3196001.56708897</v>
      </c>
      <c r="DO4" s="59">
        <f>3197823597609.09/1000000</f>
        <v>3197823.5976090897</v>
      </c>
      <c r="DP4" s="59">
        <v>3172211.8609897899</v>
      </c>
      <c r="DQ4" s="59">
        <v>3207999.1196509702</v>
      </c>
      <c r="DR4" s="59">
        <v>3145602.4843160599</v>
      </c>
      <c r="DS4" s="59">
        <v>3163994.8886323199</v>
      </c>
      <c r="DT4" s="59">
        <v>3203751.3821924399</v>
      </c>
      <c r="DU4" s="59">
        <v>3171092.4608397102</v>
      </c>
      <c r="DV4" s="59">
        <v>3125117.8997164294</v>
      </c>
      <c r="DW4" s="59">
        <v>3206631.8009240497</v>
      </c>
      <c r="DX4" s="59">
        <v>3243468.5141802202</v>
      </c>
      <c r="DY4" s="59">
        <v>3287859.6433253</v>
      </c>
      <c r="DZ4" s="155">
        <v>3317314</v>
      </c>
      <c r="EA4" s="155">
        <v>3222482</v>
      </c>
      <c r="EB4" s="151">
        <f>Deuda!$E$40</f>
        <v>3170727.1952958005</v>
      </c>
    </row>
    <row r="5" spans="1:132">
      <c r="A5" s="57" t="s">
        <v>38</v>
      </c>
      <c r="B5" s="58">
        <v>-80429</v>
      </c>
      <c r="C5" s="58">
        <v>252007</v>
      </c>
      <c r="D5" s="58">
        <v>233978</v>
      </c>
      <c r="E5" s="58">
        <v>324479</v>
      </c>
      <c r="F5" s="58">
        <v>631714</v>
      </c>
      <c r="G5" s="58">
        <v>601420</v>
      </c>
      <c r="H5" s="58">
        <v>584191</v>
      </c>
      <c r="I5" s="58">
        <v>592240</v>
      </c>
      <c r="J5" s="58">
        <v>564847</v>
      </c>
      <c r="K5" s="58">
        <v>587606</v>
      </c>
      <c r="L5" s="58">
        <v>558856</v>
      </c>
      <c r="M5" s="58">
        <v>626380</v>
      </c>
      <c r="N5" s="58">
        <v>630479</v>
      </c>
      <c r="O5" s="58">
        <v>585678</v>
      </c>
      <c r="P5" s="58">
        <v>566642</v>
      </c>
      <c r="Q5" s="58">
        <v>569008</v>
      </c>
      <c r="R5" s="58">
        <v>561120</v>
      </c>
      <c r="S5" s="58">
        <v>596076</v>
      </c>
      <c r="T5" s="58">
        <v>572865</v>
      </c>
      <c r="U5" s="58">
        <v>521684</v>
      </c>
      <c r="V5" s="58">
        <v>549173</v>
      </c>
      <c r="W5" s="58">
        <f>W4-W3</f>
        <v>577437</v>
      </c>
      <c r="X5" s="58"/>
      <c r="Y5" s="58">
        <v>461531</v>
      </c>
      <c r="Z5" s="58">
        <v>496399</v>
      </c>
      <c r="AA5" s="58">
        <v>537977</v>
      </c>
      <c r="AB5" s="58">
        <v>532944</v>
      </c>
      <c r="AC5" s="58">
        <v>556667</v>
      </c>
      <c r="AD5" s="58">
        <v>538538</v>
      </c>
      <c r="AE5" s="58">
        <v>582721</v>
      </c>
      <c r="AF5" s="58">
        <v>606112</v>
      </c>
      <c r="AG5" s="58">
        <v>617913.16210120381</v>
      </c>
      <c r="AH5" s="58">
        <f>AH4-AH3</f>
        <v>684694</v>
      </c>
      <c r="AI5" s="58">
        <v>638378.57204162725</v>
      </c>
      <c r="AJ5" s="58">
        <f>AJ4-AJ3</f>
        <v>918298</v>
      </c>
      <c r="AK5" s="58">
        <v>894054</v>
      </c>
      <c r="AL5" s="58">
        <v>922582</v>
      </c>
      <c r="AM5" s="58">
        <v>941340</v>
      </c>
      <c r="AN5" s="58">
        <v>935436</v>
      </c>
      <c r="AO5" s="58">
        <v>926481</v>
      </c>
      <c r="AP5" s="58">
        <v>919478</v>
      </c>
      <c r="AQ5" s="58">
        <v>881500</v>
      </c>
      <c r="AR5" s="58">
        <v>890902.00907314452</v>
      </c>
      <c r="AS5" s="58">
        <v>862585</v>
      </c>
      <c r="AT5" s="58"/>
      <c r="AU5" s="58">
        <v>780444.07907299604</v>
      </c>
      <c r="AV5" s="58">
        <v>811676</v>
      </c>
      <c r="AW5" s="58">
        <v>794797</v>
      </c>
      <c r="AX5" s="58">
        <v>803300</v>
      </c>
      <c r="AY5" s="58">
        <v>790303</v>
      </c>
      <c r="AZ5" s="58">
        <v>784999</v>
      </c>
      <c r="BA5" s="58">
        <v>742910</v>
      </c>
      <c r="BB5" s="58">
        <v>811565.07253209874</v>
      </c>
      <c r="BC5" s="58">
        <v>929751</v>
      </c>
      <c r="BD5" s="58">
        <v>957867</v>
      </c>
      <c r="BE5" s="58">
        <f>BE4-BE3</f>
        <v>992937.02485008002</v>
      </c>
      <c r="BF5" s="58">
        <v>986703.31790056021</v>
      </c>
      <c r="BG5" s="58">
        <v>1013258</v>
      </c>
      <c r="BH5" s="58">
        <v>1074243.5202709241</v>
      </c>
      <c r="BI5" s="58">
        <f>+BI4-BI3</f>
        <v>1077929.10447228</v>
      </c>
      <c r="BJ5" s="58">
        <f>+BJ4-BJ3</f>
        <v>1069821.4125941235</v>
      </c>
      <c r="BK5" s="58">
        <f>+BK4-BK3</f>
        <v>1047884.3383223999</v>
      </c>
      <c r="BL5" s="58">
        <f>+BL4-BL3</f>
        <v>553126.19514992076</v>
      </c>
      <c r="BM5" s="58">
        <f>+BM4-BM3</f>
        <v>488391.675015143</v>
      </c>
      <c r="BN5" s="58">
        <f t="shared" ref="BN5:DL5" si="0">+BN4-BN3</f>
        <v>534510.62170382985</v>
      </c>
      <c r="BO5" s="58">
        <f t="shared" si="0"/>
        <v>483105.45363358484</v>
      </c>
      <c r="BP5" s="58">
        <f t="shared" si="0"/>
        <v>471111.65628936992</v>
      </c>
      <c r="BQ5" s="58">
        <f t="shared" si="0"/>
        <v>486511.21665553091</v>
      </c>
      <c r="BR5" s="60">
        <f t="shared" si="0"/>
        <v>454824.48543120903</v>
      </c>
      <c r="BS5" s="60">
        <f t="shared" si="0"/>
        <v>464810.06788189965</v>
      </c>
      <c r="BT5" s="60">
        <f t="shared" si="0"/>
        <v>401569.04327609245</v>
      </c>
      <c r="BU5" s="60">
        <f t="shared" si="0"/>
        <v>374635</v>
      </c>
      <c r="BV5" s="60">
        <f t="shared" si="0"/>
        <v>348867.99332971813</v>
      </c>
      <c r="BW5" s="60">
        <f t="shared" si="0"/>
        <v>326767.33308779669</v>
      </c>
      <c r="BX5" s="60">
        <f t="shared" si="0"/>
        <v>307305.38393690396</v>
      </c>
      <c r="BY5" s="60">
        <f t="shared" si="0"/>
        <v>300643.91109816101</v>
      </c>
      <c r="BZ5" s="60">
        <f t="shared" si="0"/>
        <v>201138.59255800996</v>
      </c>
      <c r="CA5" s="60">
        <f t="shared" si="0"/>
        <v>280991.98181728279</v>
      </c>
      <c r="CB5" s="60">
        <f t="shared" si="0"/>
        <v>398541.5528857701</v>
      </c>
      <c r="CC5" s="60">
        <f t="shared" si="0"/>
        <v>438390.13293639844</v>
      </c>
      <c r="CD5" s="60">
        <f t="shared" si="0"/>
        <v>429714.54939387995</v>
      </c>
      <c r="CE5" s="60">
        <f t="shared" si="0"/>
        <v>373083.392761664</v>
      </c>
      <c r="CF5" s="60">
        <f t="shared" si="0"/>
        <v>383763.51067469321</v>
      </c>
      <c r="CG5" s="60">
        <f t="shared" si="0"/>
        <v>369684.06837960193</v>
      </c>
      <c r="CH5" s="60">
        <f t="shared" si="0"/>
        <v>351541.55907756957</v>
      </c>
      <c r="CI5" s="60">
        <f t="shared" si="0"/>
        <v>1452833.809341005</v>
      </c>
      <c r="CJ5" s="60">
        <f t="shared" si="0"/>
        <v>1675673.813189826</v>
      </c>
      <c r="CK5" s="60">
        <f t="shared" si="0"/>
        <v>1623683.5763177669</v>
      </c>
      <c r="CL5" s="60">
        <f t="shared" si="0"/>
        <v>1676109.3390146135</v>
      </c>
      <c r="CM5" s="60">
        <f t="shared" si="0"/>
        <v>1581259.5598618854</v>
      </c>
      <c r="CN5" s="60">
        <f t="shared" si="0"/>
        <v>1610185.8454216467</v>
      </c>
      <c r="CO5" s="60">
        <f t="shared" si="0"/>
        <v>1636896.0142628192</v>
      </c>
      <c r="CP5" s="60">
        <f t="shared" si="0"/>
        <v>1629105.378610007</v>
      </c>
      <c r="CQ5" s="60">
        <f t="shared" si="0"/>
        <v>1716263.445208509</v>
      </c>
      <c r="CR5" s="60">
        <f t="shared" si="0"/>
        <v>1780312.6507364239</v>
      </c>
      <c r="CS5" s="60">
        <f t="shared" si="0"/>
        <v>1759921.0514918871</v>
      </c>
      <c r="CT5" s="60">
        <f t="shared" si="0"/>
        <v>1747165.505450781</v>
      </c>
      <c r="CU5" s="60">
        <f t="shared" si="0"/>
        <v>1807088.3343997891</v>
      </c>
      <c r="CV5" s="60">
        <f t="shared" si="0"/>
        <v>1737101.31093243</v>
      </c>
      <c r="CW5" s="60">
        <f t="shared" si="0"/>
        <v>1815679.3115364541</v>
      </c>
      <c r="CX5" s="60">
        <f t="shared" si="0"/>
        <v>1752414</v>
      </c>
      <c r="CY5" s="60">
        <f t="shared" si="0"/>
        <v>1821848.0787844399</v>
      </c>
      <c r="CZ5" s="60">
        <f t="shared" si="0"/>
        <v>2699756.3496347303</v>
      </c>
      <c r="DA5" s="60">
        <f t="shared" si="0"/>
        <v>2713708.7174489498</v>
      </c>
      <c r="DB5" s="60">
        <f t="shared" si="0"/>
        <v>2721276.61987851</v>
      </c>
      <c r="DC5" s="60">
        <f t="shared" si="0"/>
        <v>2800481.0399506902</v>
      </c>
      <c r="DD5" s="60">
        <f t="shared" si="0"/>
        <v>2862512.75024339</v>
      </c>
      <c r="DE5" s="60">
        <f t="shared" si="0"/>
        <v>2890663.55696961</v>
      </c>
      <c r="DF5" s="60">
        <f t="shared" si="0"/>
        <v>2921908.6571320901</v>
      </c>
      <c r="DG5" s="60">
        <f t="shared" si="0"/>
        <v>2871882.3304489497</v>
      </c>
      <c r="DH5" s="60">
        <f t="shared" si="0"/>
        <v>2863572.0963798659</v>
      </c>
      <c r="DI5" s="60">
        <f t="shared" si="0"/>
        <v>2829959.8072084133</v>
      </c>
      <c r="DJ5" s="60">
        <f t="shared" si="0"/>
        <v>2808200.3432135298</v>
      </c>
      <c r="DK5" s="60">
        <f t="shared" si="0"/>
        <v>2887612.2115085819</v>
      </c>
      <c r="DL5" s="60">
        <f t="shared" si="0"/>
        <v>2893992.7029079772</v>
      </c>
      <c r="DM5" s="60">
        <f>+DM4-DM3</f>
        <v>2923105.9066521931</v>
      </c>
      <c r="DN5" s="60">
        <f>+DN4-DN3</f>
        <v>2937471.5888652597</v>
      </c>
      <c r="DO5" s="60">
        <f>+DO4-DO3</f>
        <v>2942670.3835513699</v>
      </c>
      <c r="DP5" s="60">
        <v>2965569.2855480099</v>
      </c>
      <c r="DQ5" s="60">
        <v>2955063.2611416201</v>
      </c>
      <c r="DR5" s="60">
        <v>2877622.20788725</v>
      </c>
      <c r="DS5" s="60">
        <v>2941161.6260611201</v>
      </c>
      <c r="DT5" s="60">
        <v>2938823.3081881902</v>
      </c>
      <c r="DU5" s="60">
        <v>2947916.1747520398</v>
      </c>
      <c r="DV5" s="60">
        <v>2905796.074773422</v>
      </c>
      <c r="DW5" s="60">
        <v>3002221.5570267201</v>
      </c>
      <c r="DX5" s="60">
        <v>3045069.4829393597</v>
      </c>
      <c r="DY5" s="60">
        <v>3019609.4139170051</v>
      </c>
      <c r="DZ5" s="156">
        <v>3045498</v>
      </c>
      <c r="EA5" s="156">
        <v>2946110</v>
      </c>
      <c r="EB5" s="150">
        <f>+EB4-EB3</f>
        <v>2893308.7954674521</v>
      </c>
    </row>
    <row r="6" spans="1:13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157"/>
      <c r="EA6" s="157"/>
      <c r="EB6" s="157"/>
    </row>
    <row r="7" spans="1:132">
      <c r="A7" s="57" t="s">
        <v>39</v>
      </c>
      <c r="B7" s="58">
        <v>2297199</v>
      </c>
      <c r="C7" s="58">
        <v>589474</v>
      </c>
      <c r="D7" s="58">
        <v>805959</v>
      </c>
      <c r="E7" s="58">
        <v>1032224</v>
      </c>
      <c r="F7" s="58">
        <v>1272106</v>
      </c>
      <c r="G7" s="58">
        <v>1494725</v>
      </c>
      <c r="H7" s="58">
        <v>1737905</v>
      </c>
      <c r="I7" s="58">
        <v>2026232</v>
      </c>
      <c r="J7" s="58">
        <v>2300574</v>
      </c>
      <c r="K7" s="58">
        <v>2568680</v>
      </c>
      <c r="L7" s="58">
        <v>2872015</v>
      </c>
      <c r="M7" s="58">
        <v>487304</v>
      </c>
      <c r="N7" s="58">
        <v>769218</v>
      </c>
      <c r="O7" s="58">
        <v>1028080</v>
      </c>
      <c r="P7" s="58">
        <v>1306037</v>
      </c>
      <c r="Q7" s="58">
        <v>1582226</v>
      </c>
      <c r="R7" s="58">
        <v>1863326</v>
      </c>
      <c r="S7" s="58">
        <v>2158861</v>
      </c>
      <c r="T7" s="58">
        <v>2462153</v>
      </c>
      <c r="U7" s="58">
        <v>2786514</v>
      </c>
      <c r="V7" s="58">
        <v>3120554</v>
      </c>
      <c r="W7" s="58">
        <v>3449517</v>
      </c>
      <c r="X7" s="58">
        <v>598484</v>
      </c>
      <c r="Y7" s="58">
        <v>876511</v>
      </c>
      <c r="Z7" s="58">
        <v>1183137</v>
      </c>
      <c r="AA7" s="58">
        <v>1499929</v>
      </c>
      <c r="AB7" s="58">
        <v>1801423</v>
      </c>
      <c r="AC7" s="58">
        <v>2127559</v>
      </c>
      <c r="AD7" s="58">
        <v>2464641</v>
      </c>
      <c r="AE7" s="58">
        <v>2831071</v>
      </c>
      <c r="AF7" s="58">
        <v>3233392</v>
      </c>
      <c r="AG7" s="58">
        <v>3601799</v>
      </c>
      <c r="AH7" s="58">
        <v>4009727</v>
      </c>
      <c r="AI7" s="58">
        <v>671264</v>
      </c>
      <c r="AJ7" s="58">
        <v>1043130</v>
      </c>
      <c r="AK7" s="58">
        <v>1422069</v>
      </c>
      <c r="AL7" s="58">
        <v>1791808</v>
      </c>
      <c r="AM7" s="58">
        <v>2138848</v>
      </c>
      <c r="AN7" s="58">
        <v>2527834</v>
      </c>
      <c r="AO7" s="58">
        <v>2899681</v>
      </c>
      <c r="AP7" s="58">
        <v>3294452</v>
      </c>
      <c r="AQ7" s="58">
        <v>3716566</v>
      </c>
      <c r="AR7" s="58">
        <v>4115452</v>
      </c>
      <c r="AS7" s="58">
        <v>4588366</v>
      </c>
      <c r="AT7" s="58">
        <v>669500</v>
      </c>
      <c r="AU7" s="58">
        <v>669500</v>
      </c>
      <c r="AV7" s="58">
        <v>1021412</v>
      </c>
      <c r="AW7" s="58">
        <v>1372620</v>
      </c>
      <c r="AX7" s="58">
        <v>1727741</v>
      </c>
      <c r="AY7" s="58">
        <v>2078760</v>
      </c>
      <c r="AZ7" s="58">
        <v>2438678</v>
      </c>
      <c r="BA7" s="58">
        <v>2797651</v>
      </c>
      <c r="BB7" s="58">
        <v>3166199.5858011595</v>
      </c>
      <c r="BC7" s="58">
        <v>3560795.5907623498</v>
      </c>
      <c r="BD7" s="58">
        <v>3978791.8758346895</v>
      </c>
      <c r="BE7" s="58">
        <v>4458858</v>
      </c>
      <c r="BF7" s="58">
        <v>354550.14706218999</v>
      </c>
      <c r="BG7" s="58">
        <v>721632.88599639002</v>
      </c>
      <c r="BH7" s="58">
        <v>1149122.5606473899</v>
      </c>
      <c r="BI7" s="58">
        <v>1518216.03246602</v>
      </c>
      <c r="BJ7" s="58">
        <v>1932088</v>
      </c>
      <c r="BK7" s="58">
        <v>2340232.9501914103</v>
      </c>
      <c r="BL7" s="58">
        <v>2743268.47207049</v>
      </c>
      <c r="BM7" s="58">
        <v>3177043.9998984602</v>
      </c>
      <c r="BN7" s="58">
        <v>3643469.6662936201</v>
      </c>
      <c r="BO7" s="58">
        <v>4079189.9999999758</v>
      </c>
      <c r="BP7" s="58">
        <v>4566646.000852583</v>
      </c>
      <c r="BQ7" s="58">
        <v>5057382.6182662696</v>
      </c>
      <c r="BR7" s="59">
        <v>791679.55477445002</v>
      </c>
      <c r="BS7" s="59">
        <v>1237545.7471630159</v>
      </c>
      <c r="BT7" s="59">
        <v>1632232</v>
      </c>
      <c r="BU7" s="59">
        <v>2078090</v>
      </c>
      <c r="BV7" s="59">
        <v>2503015</v>
      </c>
      <c r="BW7" s="59">
        <v>2929793.4816645393</v>
      </c>
      <c r="BX7" s="59">
        <v>3393609.3937372202</v>
      </c>
      <c r="BY7" s="59">
        <v>3832919.4238030002</v>
      </c>
      <c r="BZ7" s="59">
        <v>4329380.7144736797</v>
      </c>
      <c r="CA7" s="59">
        <v>4808942.6714178603</v>
      </c>
      <c r="CB7" s="59">
        <v>5305781.6513666008</v>
      </c>
      <c r="CC7" s="59">
        <v>806921.33869757503</v>
      </c>
      <c r="CD7" s="59">
        <v>1242052.1066601202</v>
      </c>
      <c r="CE7" s="59">
        <v>1686071.8435184394</v>
      </c>
      <c r="CF7" s="59">
        <v>2156212.2760148617</v>
      </c>
      <c r="CG7" s="59">
        <v>2612575.6876768959</v>
      </c>
      <c r="CH7" s="59">
        <v>3077404.6886763163</v>
      </c>
      <c r="CI7" s="59">
        <v>3562263.3394140573</v>
      </c>
      <c r="CJ7" s="59">
        <v>4101472.1308809305</v>
      </c>
      <c r="CK7" s="59">
        <v>4703171.3736311989</v>
      </c>
      <c r="CL7" s="59">
        <v>5302212.0333056115</v>
      </c>
      <c r="CM7" s="59">
        <v>5898466.3701525033</v>
      </c>
      <c r="CN7" s="59">
        <v>1009981.0063666224</v>
      </c>
      <c r="CO7" s="59">
        <v>1572824.8615568918</v>
      </c>
      <c r="CP7" s="59">
        <v>2136810.5720311007</v>
      </c>
      <c r="CQ7" s="59">
        <v>2504425.8936981149</v>
      </c>
      <c r="CR7" s="59">
        <v>3002390.6883019973</v>
      </c>
      <c r="CS7" s="59">
        <v>3542406.4042495564</v>
      </c>
      <c r="CT7" s="59">
        <v>4079334.7572331242</v>
      </c>
      <c r="CU7" s="59">
        <v>4646153.8381870408</v>
      </c>
      <c r="CV7" s="59">
        <v>5242868.8269950505</v>
      </c>
      <c r="CW7" s="59">
        <v>5818910.7183617055</v>
      </c>
      <c r="CX7" s="59">
        <v>6481813</v>
      </c>
      <c r="CY7" s="59">
        <v>6522534.4331461303</v>
      </c>
      <c r="CZ7" s="59">
        <v>6551881.3538744599</v>
      </c>
      <c r="DA7" s="59">
        <v>6674476.6449082997</v>
      </c>
      <c r="DB7" s="59">
        <v>6780081.4392896499</v>
      </c>
      <c r="DC7" s="59">
        <v>6857286.3726836406</v>
      </c>
      <c r="DD7" s="59">
        <v>6996082.7822179627</v>
      </c>
      <c r="DE7" s="59">
        <v>7134912.5635665925</v>
      </c>
      <c r="DF7" s="59">
        <v>7310837.8112714021</v>
      </c>
      <c r="DG7" s="59">
        <v>7492758.2093903394</v>
      </c>
      <c r="DH7" s="59">
        <v>7629477</v>
      </c>
      <c r="DI7" s="59">
        <v>7769880</v>
      </c>
      <c r="DJ7" s="59">
        <v>7945417</v>
      </c>
      <c r="DK7" s="59">
        <v>8079117</v>
      </c>
      <c r="DL7" s="59">
        <v>8245372.46651679</v>
      </c>
      <c r="DM7" s="59">
        <v>8323413</v>
      </c>
      <c r="DN7" s="59">
        <v>8400995</v>
      </c>
      <c r="DO7" s="59">
        <v>8490884</v>
      </c>
      <c r="DP7" s="59">
        <v>8567299</v>
      </c>
      <c r="DQ7" s="59">
        <v>8590363</v>
      </c>
      <c r="DR7" s="59">
        <v>8675766</v>
      </c>
      <c r="DS7" s="59">
        <v>8682111</v>
      </c>
      <c r="DT7" s="59">
        <v>8666548</v>
      </c>
      <c r="DU7" s="59">
        <v>8709754</v>
      </c>
      <c r="DV7" s="59">
        <v>8676640</v>
      </c>
      <c r="DW7" s="59">
        <v>8660099</v>
      </c>
      <c r="DX7" s="59">
        <v>8612238</v>
      </c>
      <c r="DY7" s="59">
        <v>8614247</v>
      </c>
      <c r="DZ7" s="155">
        <v>8604994</v>
      </c>
      <c r="EA7" s="155">
        <v>8618925</v>
      </c>
      <c r="EB7" s="155">
        <v>8630423</v>
      </c>
    </row>
    <row r="8" spans="1:132">
      <c r="A8" s="57" t="s">
        <v>40</v>
      </c>
      <c r="B8" s="58">
        <v>317502</v>
      </c>
      <c r="C8" s="58">
        <v>81127</v>
      </c>
      <c r="D8" s="58">
        <v>109087</v>
      </c>
      <c r="E8" s="58">
        <v>133957</v>
      </c>
      <c r="F8" s="58">
        <v>171403</v>
      </c>
      <c r="G8" s="58">
        <v>196431</v>
      </c>
      <c r="H8" s="58">
        <v>223719</v>
      </c>
      <c r="I8" s="58">
        <v>267224</v>
      </c>
      <c r="J8" s="58">
        <v>299279</v>
      </c>
      <c r="K8" s="58">
        <v>339135</v>
      </c>
      <c r="L8" s="58">
        <v>382594</v>
      </c>
      <c r="M8" s="58">
        <v>69244</v>
      </c>
      <c r="N8" s="58">
        <v>105459</v>
      </c>
      <c r="O8" s="58">
        <v>136406</v>
      </c>
      <c r="P8" s="58">
        <v>175613</v>
      </c>
      <c r="Q8" s="58">
        <v>220025</v>
      </c>
      <c r="R8" s="58">
        <v>259387</v>
      </c>
      <c r="S8" s="58">
        <v>307461</v>
      </c>
      <c r="T8" s="58">
        <v>359195</v>
      </c>
      <c r="U8" s="58">
        <v>419471</v>
      </c>
      <c r="V8" s="58">
        <v>481656</v>
      </c>
      <c r="W8" s="58">
        <v>528754</v>
      </c>
      <c r="X8" s="58">
        <v>102299</v>
      </c>
      <c r="Y8" s="58">
        <v>134654</v>
      </c>
      <c r="Z8" s="58">
        <v>176781</v>
      </c>
      <c r="AA8" s="58">
        <v>221793</v>
      </c>
      <c r="AB8" s="58">
        <v>260911</v>
      </c>
      <c r="AC8" s="58">
        <v>307596</v>
      </c>
      <c r="AD8" s="58">
        <v>353211</v>
      </c>
      <c r="AE8" s="58">
        <v>415965</v>
      </c>
      <c r="AF8" s="58">
        <v>485607</v>
      </c>
      <c r="AG8" s="58">
        <v>542760</v>
      </c>
      <c r="AH8" s="58">
        <v>569822.86339099938</v>
      </c>
      <c r="AI8" s="58">
        <v>75844</v>
      </c>
      <c r="AJ8" s="58">
        <v>123893</v>
      </c>
      <c r="AK8" s="58">
        <v>156875</v>
      </c>
      <c r="AL8" s="58">
        <v>194376</v>
      </c>
      <c r="AM8" s="58">
        <v>253766</v>
      </c>
      <c r="AN8" s="58">
        <v>287972</v>
      </c>
      <c r="AO8" s="58">
        <v>321026</v>
      </c>
      <c r="AP8" s="58">
        <v>379670</v>
      </c>
      <c r="AQ8" s="58">
        <v>447913</v>
      </c>
      <c r="AR8" s="58">
        <v>508901</v>
      </c>
      <c r="AS8" s="58">
        <v>551034</v>
      </c>
      <c r="AT8" s="58">
        <v>46645</v>
      </c>
      <c r="AU8" s="58">
        <v>94986</v>
      </c>
      <c r="AV8" s="58">
        <v>136126</v>
      </c>
      <c r="AW8" s="58">
        <v>176094</v>
      </c>
      <c r="AX8" s="58">
        <v>217780.64730625995</v>
      </c>
      <c r="AY8" s="58">
        <v>261229</v>
      </c>
      <c r="AZ8" s="58">
        <v>302048</v>
      </c>
      <c r="BA8" s="58">
        <v>342085</v>
      </c>
      <c r="BB8" s="58">
        <v>390029.73815091979</v>
      </c>
      <c r="BC8" s="58">
        <v>444839.36853839981</v>
      </c>
      <c r="BD8" s="58">
        <v>496076.31537970144</v>
      </c>
      <c r="BE8" s="58">
        <v>538165.31815546006</v>
      </c>
      <c r="BF8" s="58">
        <v>51550.281149820003</v>
      </c>
      <c r="BG8" s="58">
        <v>91509.424929159839</v>
      </c>
      <c r="BH8" s="58">
        <v>138103</v>
      </c>
      <c r="BI8" s="58">
        <v>173969.6940152501</v>
      </c>
      <c r="BJ8" s="58">
        <v>213086</v>
      </c>
      <c r="BK8" s="58">
        <v>280840.13066192041</v>
      </c>
      <c r="BL8" s="58">
        <v>309678.80984060996</v>
      </c>
      <c r="BM8" s="58">
        <v>357896.21760595968</v>
      </c>
      <c r="BN8" s="58">
        <v>418998.17846698011</v>
      </c>
      <c r="BO8" s="58">
        <v>460014.87932377221</v>
      </c>
      <c r="BP8" s="58">
        <v>516593.12153989909</v>
      </c>
      <c r="BQ8" s="58">
        <v>568131.17041880696</v>
      </c>
      <c r="BR8" s="59">
        <v>105334.94760781001</v>
      </c>
      <c r="BS8" s="59">
        <v>150245.86965489871</v>
      </c>
      <c r="BT8" s="59">
        <v>198869</v>
      </c>
      <c r="BU8" s="59">
        <v>256110</v>
      </c>
      <c r="BV8" s="59">
        <v>312053</v>
      </c>
      <c r="BW8" s="59">
        <v>363976.54679527</v>
      </c>
      <c r="BX8" s="59">
        <v>428155.29099120159</v>
      </c>
      <c r="BY8" s="59">
        <v>488060.04954888189</v>
      </c>
      <c r="BZ8" s="59">
        <v>560957.17847668962</v>
      </c>
      <c r="CA8" s="59">
        <v>625562.84594843059</v>
      </c>
      <c r="CB8" s="59">
        <v>671095</v>
      </c>
      <c r="CC8" s="59">
        <v>122008.27101045495</v>
      </c>
      <c r="CD8" s="59">
        <v>179704.72728162236</v>
      </c>
      <c r="CE8" s="59">
        <v>239018.90515138395</v>
      </c>
      <c r="CF8" s="59">
        <v>310560.25099436188</v>
      </c>
      <c r="CG8" s="59">
        <v>375824</v>
      </c>
      <c r="CH8" s="59">
        <v>438798.79027178197</v>
      </c>
      <c r="CI8" s="59">
        <v>504181.57515901793</v>
      </c>
      <c r="CJ8" s="59">
        <f>575154</f>
        <v>575154</v>
      </c>
      <c r="CK8" s="59">
        <v>666958.15454452403</v>
      </c>
      <c r="CL8" s="59">
        <v>759410.12185147312</v>
      </c>
      <c r="CM8" s="59">
        <v>832827</v>
      </c>
      <c r="CN8" s="59">
        <v>136402.21113564499</v>
      </c>
      <c r="CO8" s="59">
        <v>218965.00587451895</v>
      </c>
      <c r="CP8" s="59">
        <v>295254.78088738001</v>
      </c>
      <c r="CQ8" s="59">
        <v>356123.82510014687</v>
      </c>
      <c r="CR8" s="59">
        <v>417686</v>
      </c>
      <c r="CS8" s="59">
        <v>483275.11096322897</v>
      </c>
      <c r="CT8" s="59">
        <v>550490.550297771</v>
      </c>
      <c r="CU8" s="59">
        <v>642085</v>
      </c>
      <c r="CV8" s="59">
        <v>722571.23084383411</v>
      </c>
      <c r="CW8" s="59">
        <v>796953.54627169599</v>
      </c>
      <c r="CX8" s="59">
        <v>835701</v>
      </c>
      <c r="CY8" s="59">
        <v>830756.05869829003</v>
      </c>
      <c r="CZ8" s="59">
        <v>832792.8514688299</v>
      </c>
      <c r="DA8" s="59">
        <v>833369</v>
      </c>
      <c r="DB8" s="59">
        <v>826389.51850927994</v>
      </c>
      <c r="DC8" s="59">
        <v>832628</v>
      </c>
      <c r="DD8" s="59">
        <v>856485</v>
      </c>
      <c r="DE8" s="59">
        <v>871410</v>
      </c>
      <c r="DF8" s="59">
        <v>881183</v>
      </c>
      <c r="DG8" s="59">
        <v>919340</v>
      </c>
      <c r="DH8" s="59">
        <v>940649</v>
      </c>
      <c r="DI8" s="59">
        <v>945335</v>
      </c>
      <c r="DJ8" s="59">
        <v>975554</v>
      </c>
      <c r="DK8" s="59">
        <v>1005753.94130171</v>
      </c>
      <c r="DL8" s="59">
        <v>1019318.1485311701</v>
      </c>
      <c r="DM8" s="59">
        <v>1021633</v>
      </c>
      <c r="DN8" s="59">
        <v>1030699</v>
      </c>
      <c r="DO8" s="59">
        <v>1036381</v>
      </c>
      <c r="DP8" s="59">
        <v>1050874</v>
      </c>
      <c r="DQ8" s="59">
        <v>1042505</v>
      </c>
      <c r="DR8" s="59">
        <v>1056844</v>
      </c>
      <c r="DS8" s="59">
        <v>1046212</v>
      </c>
      <c r="DT8" s="59">
        <v>1020320</v>
      </c>
      <c r="DU8" s="59">
        <v>1021948</v>
      </c>
      <c r="DV8" s="59">
        <v>1028953</v>
      </c>
      <c r="DW8" s="59">
        <v>1023773</v>
      </c>
      <c r="DX8" s="59">
        <v>1015685</v>
      </c>
      <c r="DY8" s="59">
        <v>1012507</v>
      </c>
      <c r="DZ8" s="155">
        <v>1008174.2</v>
      </c>
      <c r="EA8" s="155">
        <v>1014322</v>
      </c>
      <c r="EB8" s="155">
        <v>1021960</v>
      </c>
    </row>
    <row r="9" spans="1:132">
      <c r="A9" s="57" t="s">
        <v>41</v>
      </c>
      <c r="B9" s="58">
        <v>6124</v>
      </c>
      <c r="C9" s="58">
        <v>1098</v>
      </c>
      <c r="D9" s="58">
        <v>3048</v>
      </c>
      <c r="E9" s="58">
        <v>6695</v>
      </c>
      <c r="F9" s="58">
        <v>10134</v>
      </c>
      <c r="G9" s="58">
        <v>14037</v>
      </c>
      <c r="H9" s="58">
        <v>18105</v>
      </c>
      <c r="I9" s="58">
        <v>23304</v>
      </c>
      <c r="J9" s="58">
        <v>27706</v>
      </c>
      <c r="K9" s="58">
        <v>31796</v>
      </c>
      <c r="L9" s="58">
        <v>37109</v>
      </c>
      <c r="M9" s="58">
        <v>8742</v>
      </c>
      <c r="N9" s="58">
        <v>13684</v>
      </c>
      <c r="O9" s="58">
        <v>18074</v>
      </c>
      <c r="P9" s="58">
        <v>22618</v>
      </c>
      <c r="Q9" s="58">
        <v>26835</v>
      </c>
      <c r="R9" s="58">
        <v>31192</v>
      </c>
      <c r="S9" s="58">
        <v>35670</v>
      </c>
      <c r="T9" s="58">
        <v>40393</v>
      </c>
      <c r="U9" s="58">
        <v>44868</v>
      </c>
      <c r="V9" s="58">
        <v>48917</v>
      </c>
      <c r="W9" s="58">
        <v>54046</v>
      </c>
      <c r="X9" s="58">
        <v>7636</v>
      </c>
      <c r="Y9" s="58">
        <v>11529</v>
      </c>
      <c r="Z9" s="58">
        <v>15548</v>
      </c>
      <c r="AA9" s="58">
        <v>18991</v>
      </c>
      <c r="AB9" s="58">
        <v>13705.344531979998</v>
      </c>
      <c r="AC9" s="58">
        <v>26114</v>
      </c>
      <c r="AD9" s="58">
        <v>29957</v>
      </c>
      <c r="AE9" s="58">
        <v>37054</v>
      </c>
      <c r="AF9" s="58">
        <v>46013</v>
      </c>
      <c r="AG9" s="58">
        <v>51215</v>
      </c>
      <c r="AH9" s="58">
        <v>57000</v>
      </c>
      <c r="AI9" s="58">
        <v>15784</v>
      </c>
      <c r="AJ9" s="58">
        <v>24889</v>
      </c>
      <c r="AK9" s="58">
        <v>33943</v>
      </c>
      <c r="AL9" s="58">
        <v>41295</v>
      </c>
      <c r="AM9" s="58">
        <v>45370</v>
      </c>
      <c r="AN9" s="58">
        <v>51125</v>
      </c>
      <c r="AO9" s="58">
        <v>53596</v>
      </c>
      <c r="AP9" s="58">
        <v>63718</v>
      </c>
      <c r="AQ9" s="58">
        <v>69850</v>
      </c>
      <c r="AR9" s="58">
        <v>75611</v>
      </c>
      <c r="AS9" s="58">
        <v>80314</v>
      </c>
      <c r="AT9" s="58">
        <v>5239</v>
      </c>
      <c r="AU9" s="58">
        <v>9722</v>
      </c>
      <c r="AV9" s="58">
        <v>14236</v>
      </c>
      <c r="AW9" s="58">
        <v>19884</v>
      </c>
      <c r="AX9" s="58">
        <v>24647</v>
      </c>
      <c r="AY9" s="58">
        <v>29180</v>
      </c>
      <c r="AZ9" s="58">
        <v>33780</v>
      </c>
      <c r="BA9" s="58">
        <v>38930</v>
      </c>
      <c r="BB9" s="58">
        <v>43161.009234139987</v>
      </c>
      <c r="BC9" s="58">
        <v>48826.37415404999</v>
      </c>
      <c r="BD9" s="58">
        <v>55047.318354290008</v>
      </c>
      <c r="BE9" s="58">
        <v>62608</v>
      </c>
      <c r="BF9" s="58">
        <v>5347</v>
      </c>
      <c r="BG9" s="58">
        <v>10785.188343399999</v>
      </c>
      <c r="BH9" s="58">
        <v>16962</v>
      </c>
      <c r="BI9" s="58">
        <f>23012675432.6/1000000</f>
        <v>23012.675432599997</v>
      </c>
      <c r="BJ9" s="58">
        <f>29489586450.05/1000000</f>
        <v>29489.586450049999</v>
      </c>
      <c r="BK9" s="58">
        <v>35272.307560269997</v>
      </c>
      <c r="BL9" s="58">
        <v>40410.694807020001</v>
      </c>
      <c r="BM9" s="58">
        <v>44962.835892629999</v>
      </c>
      <c r="BN9" s="58">
        <v>49602</v>
      </c>
      <c r="BO9" s="58">
        <v>54284</v>
      </c>
      <c r="BP9" s="58">
        <v>59104.478474700001</v>
      </c>
      <c r="BQ9" s="58">
        <v>64191.480694709899</v>
      </c>
      <c r="BR9" s="59">
        <v>9029</v>
      </c>
      <c r="BS9" s="59">
        <v>13503.350033160001</v>
      </c>
      <c r="BT9" s="59">
        <v>17906</v>
      </c>
      <c r="BU9" s="59">
        <v>22381</v>
      </c>
      <c r="BV9" s="59">
        <v>26881</v>
      </c>
      <c r="BW9" s="59">
        <v>31564</v>
      </c>
      <c r="BX9" s="59">
        <v>35927</v>
      </c>
      <c r="BY9" s="59">
        <v>40115</v>
      </c>
      <c r="BZ9" s="59">
        <v>44301</v>
      </c>
      <c r="CA9" s="59">
        <v>48337</v>
      </c>
      <c r="CB9" s="59">
        <v>52675</v>
      </c>
      <c r="CC9" s="59">
        <v>8117</v>
      </c>
      <c r="CD9" s="59">
        <v>12042</v>
      </c>
      <c r="CE9" s="59">
        <v>15763</v>
      </c>
      <c r="CF9" s="59">
        <v>19638</v>
      </c>
      <c r="CG9" s="59">
        <v>23524</v>
      </c>
      <c r="CH9" s="59">
        <v>27201</v>
      </c>
      <c r="CI9" s="59">
        <v>33850.892422409997</v>
      </c>
      <c r="CJ9" s="59">
        <f>45156</f>
        <v>45156</v>
      </c>
      <c r="CK9" s="59">
        <v>56747</v>
      </c>
      <c r="CL9" s="59">
        <v>67758</v>
      </c>
      <c r="CM9" s="59">
        <v>80205.695661939899</v>
      </c>
      <c r="CN9" s="59">
        <v>21528</v>
      </c>
      <c r="CO9" s="59">
        <v>33007</v>
      </c>
      <c r="CP9" s="59">
        <v>43954.500320400002</v>
      </c>
      <c r="CQ9" s="59">
        <v>55074.993243160003</v>
      </c>
      <c r="CR9" s="59">
        <v>66329.391706399969</v>
      </c>
      <c r="CS9" s="59">
        <v>77763</v>
      </c>
      <c r="CT9" s="59">
        <v>89199</v>
      </c>
      <c r="CU9" s="59">
        <v>100414</v>
      </c>
      <c r="CV9" s="59">
        <v>111777</v>
      </c>
      <c r="CW9" s="59">
        <v>136003.69566193991</v>
      </c>
      <c r="CX9" s="59">
        <v>143451.60217248998</v>
      </c>
      <c r="CY9" s="59">
        <v>144638.81388355998</v>
      </c>
      <c r="CZ9" s="59">
        <v>147758.08983160998</v>
      </c>
      <c r="DA9" s="59">
        <v>153696.39542987995</v>
      </c>
      <c r="DB9" s="59">
        <v>159070.37341333996</v>
      </c>
      <c r="DC9" s="59">
        <v>163658.90369421997</v>
      </c>
      <c r="DD9" s="59">
        <v>173382.38417906</v>
      </c>
      <c r="DE9" s="59">
        <v>177956.84663623996</v>
      </c>
      <c r="DF9" s="59">
        <v>182482.16441334999</v>
      </c>
      <c r="DG9" s="59">
        <v>188981.20770626</v>
      </c>
      <c r="DH9" s="59">
        <v>191667.49192796997</v>
      </c>
      <c r="DI9" s="59">
        <v>202129.18700362</v>
      </c>
      <c r="DJ9" s="59">
        <v>207415</v>
      </c>
      <c r="DK9" s="59">
        <v>213969</v>
      </c>
      <c r="DL9" s="59">
        <v>219849</v>
      </c>
      <c r="DM9" s="59">
        <v>225238</v>
      </c>
      <c r="DN9" s="59">
        <v>232435</v>
      </c>
      <c r="DO9" s="59">
        <v>240339</v>
      </c>
      <c r="DP9" s="59">
        <v>247198</v>
      </c>
      <c r="DQ9" s="59">
        <v>254164</v>
      </c>
      <c r="DR9" s="59">
        <v>261989</v>
      </c>
      <c r="DS9" s="59">
        <v>270626</v>
      </c>
      <c r="DT9" s="59">
        <v>279729</v>
      </c>
      <c r="DU9" s="59">
        <v>286608</v>
      </c>
      <c r="DV9" s="59">
        <v>292231</v>
      </c>
      <c r="DW9" s="59">
        <v>297047</v>
      </c>
      <c r="DX9" s="59">
        <v>300374</v>
      </c>
      <c r="DY9" s="59">
        <v>303376</v>
      </c>
      <c r="DZ9" s="155">
        <v>303669</v>
      </c>
      <c r="EA9" s="155">
        <v>300864</v>
      </c>
      <c r="EB9" s="155">
        <v>288997</v>
      </c>
    </row>
    <row r="10" spans="1:132" s="152" customFormat="1">
      <c r="A10" s="157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</row>
    <row r="11" spans="1:132" s="152" customFormat="1">
      <c r="A11" s="153" t="s">
        <v>245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>
        <v>63432.93508558</v>
      </c>
      <c r="DX11" s="155">
        <v>63550.437441149996</v>
      </c>
      <c r="DY11" s="155">
        <v>65197.075378879999</v>
      </c>
      <c r="DZ11" s="155">
        <v>67983.579722229988</v>
      </c>
      <c r="EA11" s="155">
        <v>70638</v>
      </c>
      <c r="EB11" s="155">
        <v>86347.421552829997</v>
      </c>
    </row>
    <row r="12" spans="1:132" s="152" customFormat="1">
      <c r="A12" s="153" t="s">
        <v>248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>
        <v>54238.440641109999</v>
      </c>
      <c r="DX12" s="155">
        <v>54238.440641109999</v>
      </c>
      <c r="DY12" s="155">
        <v>54238.440641109999</v>
      </c>
      <c r="DZ12" s="155">
        <v>55469.589086109998</v>
      </c>
      <c r="EA12" s="155">
        <v>55470</v>
      </c>
      <c r="EB12" s="155">
        <v>55470.589086109998</v>
      </c>
    </row>
    <row r="13" spans="1:132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157"/>
      <c r="EA13" s="157"/>
      <c r="EB13" s="157"/>
    </row>
    <row r="14" spans="1:132">
      <c r="A14" s="57" t="s">
        <v>42</v>
      </c>
      <c r="B14" s="5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64">
        <f t="shared" ref="AI14:AS14" si="1">AI4/($AH$8+AI8-X8)</f>
        <v>1.9419523837288495</v>
      </c>
      <c r="AJ14" s="64">
        <f t="shared" si="1"/>
        <v>1.88350175347867</v>
      </c>
      <c r="AK14" s="64">
        <f t="shared" si="1"/>
        <v>1.8839284062168959</v>
      </c>
      <c r="AL14" s="64">
        <f t="shared" si="1"/>
        <v>1.8939341724251844</v>
      </c>
      <c r="AM14" s="64">
        <f t="shared" si="1"/>
        <v>1.8797327366422902</v>
      </c>
      <c r="AN14" s="64">
        <f t="shared" si="1"/>
        <v>1.9007309349107386</v>
      </c>
      <c r="AO14" s="64">
        <f t="shared" si="1"/>
        <v>1.9776732116553537</v>
      </c>
      <c r="AP14" s="64">
        <f t="shared" si="1"/>
        <v>1.9767158800235056</v>
      </c>
      <c r="AQ14" s="64">
        <f t="shared" si="1"/>
        <v>1.9556541123674032</v>
      </c>
      <c r="AR14" s="64">
        <f t="shared" si="1"/>
        <v>1.9648868265771626</v>
      </c>
      <c r="AS14" s="64">
        <f t="shared" si="1"/>
        <v>1.8422765201421327</v>
      </c>
      <c r="AT14" s="64"/>
      <c r="AU14" s="64">
        <f t="shared" ref="AU14:BE14" si="2">AU4/($AS$8+AU8-AI8)</f>
        <v>1.7130944400676213</v>
      </c>
      <c r="AV14" s="64">
        <f t="shared" si="2"/>
        <v>1.7089657302842169</v>
      </c>
      <c r="AW14" s="64">
        <f t="shared" si="2"/>
        <v>1.6765120043208892</v>
      </c>
      <c r="AX14" s="64">
        <f t="shared" si="2"/>
        <v>1.6428473335236125</v>
      </c>
      <c r="AY14" s="64">
        <f t="shared" si="2"/>
        <v>1.6286318458290734</v>
      </c>
      <c r="AZ14" s="64">
        <f t="shared" si="2"/>
        <v>1.9372069154677851</v>
      </c>
      <c r="BA14" s="64">
        <f t="shared" si="2"/>
        <v>1.8018731220273627</v>
      </c>
      <c r="BB14" s="64">
        <f t="shared" si="2"/>
        <v>1.6315737842141975</v>
      </c>
      <c r="BC14" s="64">
        <f t="shared" si="2"/>
        <v>2.1775881405123574</v>
      </c>
      <c r="BD14" s="64">
        <f t="shared" si="2"/>
        <v>2.4601655195541752</v>
      </c>
      <c r="BE14" s="64">
        <f t="shared" si="2"/>
        <v>2.0928996388329835</v>
      </c>
      <c r="BF14" s="64">
        <f t="shared" ref="BF14:BP14" si="3">BF4/($BE$8+BF8-AT8)</f>
        <v>2.077543718411734</v>
      </c>
      <c r="BG14" s="64">
        <f t="shared" si="3"/>
        <v>2.2749871130305261</v>
      </c>
      <c r="BH14" s="64">
        <f t="shared" si="3"/>
        <v>2.2534727711279032</v>
      </c>
      <c r="BI14" s="64">
        <f t="shared" si="3"/>
        <v>2.5446296041330991</v>
      </c>
      <c r="BJ14" s="64">
        <f t="shared" si="3"/>
        <v>2.5921139187258788</v>
      </c>
      <c r="BK14" s="64">
        <f t="shared" si="3"/>
        <v>2.1196903340338538</v>
      </c>
      <c r="BL14" s="64">
        <f t="shared" si="3"/>
        <v>1.3633942719560641</v>
      </c>
      <c r="BM14" s="64">
        <f t="shared" si="3"/>
        <v>1.4028720564322974</v>
      </c>
      <c r="BN14" s="64">
        <f t="shared" si="3"/>
        <v>1.1782121582369443</v>
      </c>
      <c r="BO14" s="64">
        <f t="shared" si="3"/>
        <v>1.5136049209008959</v>
      </c>
      <c r="BP14" s="64">
        <f t="shared" si="3"/>
        <v>1.2891120678590062</v>
      </c>
      <c r="BQ14" s="64">
        <f>BQ4/($BE$8+BQ8-BE8)</f>
        <v>1.1961998312640447</v>
      </c>
      <c r="BR14" s="64">
        <f t="shared" ref="BR14:CB14" si="4">BR4/($BQ$8+BR8-BG8)</f>
        <v>1.1027616090321295</v>
      </c>
      <c r="BS14" s="64">
        <f t="shared" si="4"/>
        <v>1.1065992828451314</v>
      </c>
      <c r="BT14" s="64">
        <f t="shared" si="4"/>
        <v>1.0794051205116331</v>
      </c>
      <c r="BU14" s="64">
        <f t="shared" si="4"/>
        <v>1.0526491980083277</v>
      </c>
      <c r="BV14" s="64">
        <f t="shared" si="4"/>
        <v>1.0652160199035541</v>
      </c>
      <c r="BW14" s="64">
        <f t="shared" si="4"/>
        <v>1.0334739568375932</v>
      </c>
      <c r="BX14" s="64">
        <f t="shared" si="4"/>
        <v>1.000703055937056</v>
      </c>
      <c r="BY14" s="64">
        <f t="shared" si="4"/>
        <v>0.99256302808147889</v>
      </c>
      <c r="BZ14" s="64">
        <f t="shared" si="4"/>
        <v>0.94759190590091746</v>
      </c>
      <c r="CA14" s="64">
        <f t="shared" si="4"/>
        <v>0.92653683330102543</v>
      </c>
      <c r="CB14" s="64">
        <f t="shared" si="4"/>
        <v>1.0286978743695008</v>
      </c>
      <c r="CC14" s="64">
        <f t="shared" ref="CC14:CM14" si="5">CC4/($CB$8+CC8-BR8)</f>
        <v>1.0171859342251266</v>
      </c>
      <c r="CD14" s="64">
        <f t="shared" si="5"/>
        <v>0.99669250817808175</v>
      </c>
      <c r="CE14" s="64">
        <f t="shared" si="5"/>
        <v>1.0039227948926623</v>
      </c>
      <c r="CF14" s="64">
        <f t="shared" si="5"/>
        <v>0.94333849994475649</v>
      </c>
      <c r="CG14" s="64">
        <f t="shared" si="5"/>
        <v>0.92903286666912321</v>
      </c>
      <c r="CH14" s="64">
        <f t="shared" si="5"/>
        <v>0.88404876214849726</v>
      </c>
      <c r="CI14" s="64">
        <f t="shared" si="5"/>
        <v>2.5325676524990133</v>
      </c>
      <c r="CJ14" s="64">
        <f t="shared" si="5"/>
        <v>2.6657053783592288</v>
      </c>
      <c r="CK14" s="64">
        <f t="shared" si="5"/>
        <v>2.6788723780887014</v>
      </c>
      <c r="CL14" s="64">
        <f t="shared" si="5"/>
        <v>2.5681784816929891</v>
      </c>
      <c r="CM14" s="64">
        <f t="shared" si="5"/>
        <v>2.397541533959648</v>
      </c>
      <c r="CN14" s="64">
        <f t="shared" ref="CN14:CX14" si="6">CN4/($CM$8+CN8-CC8)</f>
        <v>2.4303012053613751</v>
      </c>
      <c r="CO14" s="64">
        <f t="shared" si="6"/>
        <v>2.2828937407241137</v>
      </c>
      <c r="CP14" s="64">
        <f t="shared" si="6"/>
        <v>2.235855017360791</v>
      </c>
      <c r="CQ14" s="64">
        <f t="shared" si="6"/>
        <v>2.2897562971056749</v>
      </c>
      <c r="CR14" s="64">
        <f t="shared" si="6"/>
        <v>2.2924844801247186</v>
      </c>
      <c r="CS14" s="64">
        <f t="shared" si="6"/>
        <v>2.2753893661052582</v>
      </c>
      <c r="CT14" s="64">
        <f t="shared" si="6"/>
        <v>2.2738741126847901</v>
      </c>
      <c r="CU14" s="64">
        <f t="shared" si="6"/>
        <v>2.2383385478116118</v>
      </c>
      <c r="CV14" s="64">
        <f t="shared" si="6"/>
        <v>2.3385158709474947</v>
      </c>
      <c r="CW14" s="64">
        <f t="shared" si="6"/>
        <v>2.4040191591339806</v>
      </c>
      <c r="CX14" s="64">
        <f t="shared" si="6"/>
        <v>2.5658423287754832</v>
      </c>
      <c r="CY14" s="64">
        <f t="shared" ref="CY14" si="7">+CY4/CY8</f>
        <v>2.5776917033327531</v>
      </c>
      <c r="CZ14" s="64">
        <f t="shared" ref="CZ14:DM14" si="8">+CZ4/CZ8</f>
        <v>3.5163379707337641</v>
      </c>
      <c r="DA14" s="64">
        <f t="shared" si="8"/>
        <v>3.5874804558364901</v>
      </c>
      <c r="DB14" s="64">
        <f t="shared" si="8"/>
        <v>3.6004873408454148</v>
      </c>
      <c r="DC14" s="64">
        <f t="shared" si="8"/>
        <v>3.6397772362792988</v>
      </c>
      <c r="DD14" s="64">
        <f t="shared" si="8"/>
        <v>3.5821479652299808</v>
      </c>
      <c r="DE14" s="64">
        <f t="shared" si="8"/>
        <v>3.5765663733302118</v>
      </c>
      <c r="DF14" s="64">
        <f t="shared" si="8"/>
        <v>3.5641733896364318</v>
      </c>
      <c r="DG14" s="64">
        <f t="shared" si="8"/>
        <v>3.3398501034257073</v>
      </c>
      <c r="DH14" s="64">
        <f t="shared" si="8"/>
        <v>3.2788223875218065</v>
      </c>
      <c r="DI14" s="64">
        <f t="shared" si="8"/>
        <v>3.2668269780756027</v>
      </c>
      <c r="DJ14" s="64">
        <f t="shared" si="8"/>
        <v>3.1718018017111511</v>
      </c>
      <c r="DK14" s="64">
        <f t="shared" ref="DK14" si="9">+DK4/DK8</f>
        <v>3.1415149076230899</v>
      </c>
      <c r="DL14" s="64">
        <f t="shared" si="8"/>
        <v>3.1188306990059012</v>
      </c>
      <c r="DM14" s="64">
        <f t="shared" si="8"/>
        <v>3.1467920380278631</v>
      </c>
      <c r="DN14" s="64">
        <f>+DN4/DN8</f>
        <v>3.1008098068291226</v>
      </c>
      <c r="DO14" s="64">
        <f>+DO4/DO8</f>
        <v>3.085567564060987</v>
      </c>
      <c r="DP14" s="64">
        <v>3.0186414936422348</v>
      </c>
      <c r="DQ14" s="64">
        <v>3.0772026221945894</v>
      </c>
      <c r="DR14" s="64">
        <f t="shared" ref="DR14:DW14" si="10">+DR4/DR8</f>
        <v>2.9764113571312887</v>
      </c>
      <c r="DS14" s="64">
        <f t="shared" si="10"/>
        <v>3.0242387667435664</v>
      </c>
      <c r="DT14" s="64">
        <f t="shared" si="10"/>
        <v>3.1399476460252078</v>
      </c>
      <c r="DU14" s="64">
        <f t="shared" si="10"/>
        <v>3.1029880784929471</v>
      </c>
      <c r="DV14" s="64">
        <f t="shared" si="10"/>
        <v>3.0371823588797833</v>
      </c>
      <c r="DW14" s="64">
        <f t="shared" si="10"/>
        <v>3.1321707067133531</v>
      </c>
      <c r="DX14" s="64">
        <f t="shared" ref="DX14" si="11">+DX4/DX8</f>
        <v>3.1933803434925396</v>
      </c>
      <c r="DY14" s="64">
        <f t="shared" ref="DY14:DZ14" si="12">+DY4/DY8</f>
        <v>3.2472463334330528</v>
      </c>
      <c r="DZ14" s="160">
        <f t="shared" si="12"/>
        <v>3.2904174695206443</v>
      </c>
      <c r="EA14" s="160">
        <f t="shared" ref="EA14:EB14" si="13">+EA4/EA8</f>
        <v>3.1769812741910362</v>
      </c>
      <c r="EB14" s="149">
        <f t="shared" si="13"/>
        <v>3.1025942260908455</v>
      </c>
    </row>
    <row r="15" spans="1:132">
      <c r="A15" s="57" t="s">
        <v>43</v>
      </c>
      <c r="B15" s="64" t="str">
        <f t="shared" ref="B15:L15" si="14">IF(B5&lt;0," ",B5/B8)</f>
        <v xml:space="preserve"> </v>
      </c>
      <c r="C15" s="64">
        <f t="shared" si="14"/>
        <v>3.1063271167428845</v>
      </c>
      <c r="D15" s="64">
        <f t="shared" si="14"/>
        <v>2.1448751913610238</v>
      </c>
      <c r="E15" s="64">
        <f t="shared" si="14"/>
        <v>2.4222623677747337</v>
      </c>
      <c r="F15" s="64">
        <f t="shared" si="14"/>
        <v>3.6855480942573933</v>
      </c>
      <c r="G15" s="64">
        <f t="shared" si="14"/>
        <v>3.0617366912554536</v>
      </c>
      <c r="H15" s="64">
        <f t="shared" si="14"/>
        <v>2.6112712822782149</v>
      </c>
      <c r="I15" s="64">
        <f t="shared" si="14"/>
        <v>2.2162679998802504</v>
      </c>
      <c r="J15" s="64">
        <f t="shared" si="14"/>
        <v>1.8873592868193225</v>
      </c>
      <c r="K15" s="64">
        <f t="shared" si="14"/>
        <v>1.7326610346911997</v>
      </c>
      <c r="L15" s="64">
        <f t="shared" si="14"/>
        <v>1.460702467890244</v>
      </c>
      <c r="M15" s="64"/>
      <c r="N15" s="64">
        <f t="shared" ref="N15:W15" si="15">N5/(N8+$L$8-C8)</f>
        <v>1.5493701557531345</v>
      </c>
      <c r="O15" s="64">
        <f t="shared" si="15"/>
        <v>1.4287861082717552</v>
      </c>
      <c r="P15" s="64">
        <f t="shared" si="15"/>
        <v>1.3356322922804951</v>
      </c>
      <c r="Q15" s="64">
        <f t="shared" si="15"/>
        <v>1.3195428741048569</v>
      </c>
      <c r="R15" s="64">
        <f t="shared" si="15"/>
        <v>1.2593872741555381</v>
      </c>
      <c r="S15" s="64">
        <f t="shared" si="15"/>
        <v>1.2782114183764497</v>
      </c>
      <c r="T15" s="64">
        <f t="shared" si="15"/>
        <v>1.2071370623623741</v>
      </c>
      <c r="U15" s="64">
        <f t="shared" si="15"/>
        <v>1.0375865676450815</v>
      </c>
      <c r="V15" s="64">
        <f t="shared" si="15"/>
        <v>1.0458147262980491</v>
      </c>
      <c r="W15" s="64">
        <f t="shared" si="15"/>
        <v>1.0920711710927955</v>
      </c>
      <c r="X15" s="64"/>
      <c r="Y15" s="64">
        <f t="shared" ref="Y15:AH15" si="16">Y5/($W$8+Y8-N8)</f>
        <v>0.82719209103340985</v>
      </c>
      <c r="Z15" s="64">
        <f t="shared" si="16"/>
        <v>0.87220823398561664</v>
      </c>
      <c r="AA15" s="64">
        <f t="shared" si="16"/>
        <v>0.93571957824724228</v>
      </c>
      <c r="AB15" s="64">
        <f t="shared" si="16"/>
        <v>0.93558036654729304</v>
      </c>
      <c r="AC15" s="64">
        <f t="shared" si="16"/>
        <v>0.96482270093576195</v>
      </c>
      <c r="AD15" s="64">
        <f t="shared" si="16"/>
        <v>0.93739643240081882</v>
      </c>
      <c r="AE15" s="64">
        <f t="shared" si="16"/>
        <v>0.99521283499907776</v>
      </c>
      <c r="AF15" s="64">
        <f t="shared" si="16"/>
        <v>1.0188639916623241</v>
      </c>
      <c r="AG15" s="64">
        <f t="shared" si="16"/>
        <v>1.0475625694679123</v>
      </c>
      <c r="AH15" s="64">
        <f t="shared" si="16"/>
        <v>1.2015909574519454</v>
      </c>
      <c r="AI15" s="64">
        <f t="shared" ref="AI15:AS15" si="17">AI5/($AH$8+AI8-X8)</f>
        <v>1.1748552224964022</v>
      </c>
      <c r="AJ15" s="64">
        <f t="shared" si="17"/>
        <v>1.6425695618550111</v>
      </c>
      <c r="AK15" s="64">
        <f t="shared" si="17"/>
        <v>1.6257984788590012</v>
      </c>
      <c r="AL15" s="64">
        <f t="shared" si="17"/>
        <v>1.7009071292707365</v>
      </c>
      <c r="AM15" s="64">
        <f t="shared" si="17"/>
        <v>1.6729643393592544</v>
      </c>
      <c r="AN15" s="64">
        <f t="shared" si="17"/>
        <v>1.7001779942522917</v>
      </c>
      <c r="AO15" s="64">
        <f t="shared" si="17"/>
        <v>1.7232435865965281</v>
      </c>
      <c r="AP15" s="64">
        <f t="shared" si="17"/>
        <v>1.7233926531146406</v>
      </c>
      <c r="AQ15" s="64">
        <f t="shared" si="17"/>
        <v>1.656553629477318</v>
      </c>
      <c r="AR15" s="64">
        <f t="shared" si="17"/>
        <v>1.6622426807592598</v>
      </c>
      <c r="AS15" s="64">
        <f t="shared" si="17"/>
        <v>1.5653934239992451</v>
      </c>
      <c r="AT15" s="64"/>
      <c r="AU15" s="64">
        <f t="shared" ref="AU15:BE15" si="18">AU5/($AS$8+AU8-AI8)</f>
        <v>1.3687774986547945</v>
      </c>
      <c r="AV15" s="64">
        <f t="shared" si="18"/>
        <v>1.4410146520211551</v>
      </c>
      <c r="AW15" s="64">
        <f t="shared" si="18"/>
        <v>1.3937620670123612</v>
      </c>
      <c r="AX15" s="64">
        <f t="shared" si="18"/>
        <v>1.3984086965021409</v>
      </c>
      <c r="AY15" s="64">
        <f t="shared" si="18"/>
        <v>1.4150532590148202</v>
      </c>
      <c r="AZ15" s="64">
        <f t="shared" si="18"/>
        <v>1.3891083151952717</v>
      </c>
      <c r="BA15" s="64">
        <f t="shared" si="18"/>
        <v>1.2985825731131126</v>
      </c>
      <c r="BB15" s="64">
        <f t="shared" si="18"/>
        <v>1.4456254449954788</v>
      </c>
      <c r="BC15" s="64">
        <f t="shared" si="18"/>
        <v>1.6967486215836523</v>
      </c>
      <c r="BD15" s="64">
        <f t="shared" si="18"/>
        <v>1.7797295078852995</v>
      </c>
      <c r="BE15" s="64">
        <f t="shared" si="18"/>
        <v>1.845040903515172</v>
      </c>
      <c r="BF15" s="64">
        <f t="shared" ref="BF15:BQ15" si="19">BF5/($BE$8+BF8-AT8)</f>
        <v>1.8168969543974482</v>
      </c>
      <c r="BG15" s="64">
        <f t="shared" si="19"/>
        <v>1.8950427012068995</v>
      </c>
      <c r="BH15" s="64">
        <f t="shared" si="19"/>
        <v>1.9888156957214056</v>
      </c>
      <c r="BI15" s="64">
        <f t="shared" si="19"/>
        <v>2.0109078969670287</v>
      </c>
      <c r="BJ15" s="64">
        <f t="shared" si="19"/>
        <v>2.005398742710895</v>
      </c>
      <c r="BK15" s="64">
        <f t="shared" si="19"/>
        <v>1.8786815767215799</v>
      </c>
      <c r="BL15" s="64">
        <f t="shared" si="19"/>
        <v>1.0134300460883876</v>
      </c>
      <c r="BM15" s="64">
        <f t="shared" si="19"/>
        <v>0.88161076054217213</v>
      </c>
      <c r="BN15" s="64">
        <f t="shared" si="19"/>
        <v>0.94247717354083627</v>
      </c>
      <c r="BO15" s="64">
        <f t="shared" si="19"/>
        <v>0.87307031826715664</v>
      </c>
      <c r="BP15" s="64">
        <f t="shared" si="19"/>
        <v>0.84325528916187376</v>
      </c>
      <c r="BQ15" s="64">
        <f t="shared" si="19"/>
        <v>0.85633607516533816</v>
      </c>
      <c r="BR15" s="64">
        <f t="shared" ref="BR15:CA15" si="20">BR5/($BQ$8+BR8-BG8)</f>
        <v>0.78154352518984094</v>
      </c>
      <c r="BS15" s="64">
        <f t="shared" si="20"/>
        <v>0.80101820137061464</v>
      </c>
      <c r="BT15" s="64">
        <f t="shared" si="20"/>
        <v>0.677147396726412</v>
      </c>
      <c r="BU15" s="64">
        <f t="shared" si="20"/>
        <v>0.61299489578607913</v>
      </c>
      <c r="BV15" s="64">
        <f t="shared" si="20"/>
        <v>0.58208302775686294</v>
      </c>
      <c r="BW15" s="64">
        <f t="shared" si="20"/>
        <v>0.52498739890904722</v>
      </c>
      <c r="BX15" s="64">
        <f t="shared" si="20"/>
        <v>0.48137543911343039</v>
      </c>
      <c r="BY15" s="64">
        <f t="shared" si="20"/>
        <v>0.47182547755086651</v>
      </c>
      <c r="BZ15" s="64">
        <f t="shared" si="20"/>
        <v>0.30062257988911029</v>
      </c>
      <c r="CA15" s="64">
        <f t="shared" si="20"/>
        <v>0.41499277871865181</v>
      </c>
      <c r="CB15" s="64">
        <f>CB5/($BQ$8+CB8-BQ8)</f>
        <v>0.59386756403455576</v>
      </c>
      <c r="CC15" s="64">
        <f t="shared" ref="CC15:CM15" si="21">CC5/($CB$8+CC8-BR8)</f>
        <v>0.63740960148836145</v>
      </c>
      <c r="CD15" s="64">
        <f t="shared" si="21"/>
        <v>0.61339259603769813</v>
      </c>
      <c r="CE15" s="64">
        <f t="shared" si="21"/>
        <v>0.52454982813867124</v>
      </c>
      <c r="CF15" s="64">
        <f t="shared" si="21"/>
        <v>0.52893118678503392</v>
      </c>
      <c r="CG15" s="64">
        <f t="shared" si="21"/>
        <v>0.50306323653509877</v>
      </c>
      <c r="CH15" s="64">
        <f t="shared" si="21"/>
        <v>0.47128761555254117</v>
      </c>
      <c r="CI15" s="64">
        <f t="shared" si="21"/>
        <v>1.9445755864916217</v>
      </c>
      <c r="CJ15" s="64">
        <f t="shared" si="21"/>
        <v>2.2101005457713536</v>
      </c>
      <c r="CK15" s="64">
        <f t="shared" si="21"/>
        <v>2.089424763893041</v>
      </c>
      <c r="CL15" s="64">
        <f t="shared" si="21"/>
        <v>2.0822727159338634</v>
      </c>
      <c r="CM15" s="64">
        <f t="shared" si="21"/>
        <v>1.8986651007494779</v>
      </c>
      <c r="CN15" s="64">
        <f t="shared" ref="CN15:CX15" si="22">CN5/($CM$8+CN8-CC8)</f>
        <v>1.9005501034756258</v>
      </c>
      <c r="CO15" s="64">
        <f t="shared" si="22"/>
        <v>1.8769864604652107</v>
      </c>
      <c r="CP15" s="64">
        <f t="shared" si="22"/>
        <v>1.8323848887081007</v>
      </c>
      <c r="CQ15" s="64">
        <f t="shared" si="22"/>
        <v>1.9538727939512459</v>
      </c>
      <c r="CR15" s="64">
        <f t="shared" si="22"/>
        <v>2.0353664568051317</v>
      </c>
      <c r="CS15" s="64">
        <f t="shared" si="22"/>
        <v>2.0060576655572264</v>
      </c>
      <c r="CT15" s="64">
        <f t="shared" si="22"/>
        <v>1.9873666359461943</v>
      </c>
      <c r="CU15" s="64">
        <f t="shared" si="22"/>
        <v>2.0084159678488982</v>
      </c>
      <c r="CV15" s="64">
        <f t="shared" si="22"/>
        <v>1.9552261961978525</v>
      </c>
      <c r="CW15" s="64">
        <f t="shared" si="22"/>
        <v>2.0860995049848192</v>
      </c>
      <c r="CX15" s="64">
        <f t="shared" si="22"/>
        <v>2.0969389769786084</v>
      </c>
      <c r="CY15" s="64">
        <f t="shared" ref="CY15" si="23">+CY5/CY8</f>
        <v>2.1930000506274849</v>
      </c>
      <c r="CZ15" s="64">
        <f t="shared" ref="CZ15:DM15" si="24">+CZ5/CZ8</f>
        <v>3.2418101870988236</v>
      </c>
      <c r="DA15" s="64">
        <f t="shared" si="24"/>
        <v>3.2563110908240525</v>
      </c>
      <c r="DB15" s="64">
        <f t="shared" si="24"/>
        <v>3.2929708798671693</v>
      </c>
      <c r="DC15" s="64">
        <f t="shared" si="24"/>
        <v>3.3634240500567962</v>
      </c>
      <c r="DD15" s="64">
        <f t="shared" si="24"/>
        <v>3.3421633189645936</v>
      </c>
      <c r="DE15" s="64">
        <f t="shared" si="24"/>
        <v>3.3172255964122628</v>
      </c>
      <c r="DF15" s="64">
        <f t="shared" si="24"/>
        <v>3.3158931313156179</v>
      </c>
      <c r="DG15" s="64">
        <f t="shared" si="24"/>
        <v>3.1238522531913651</v>
      </c>
      <c r="DH15" s="64">
        <f t="shared" si="24"/>
        <v>3.0442514650840704</v>
      </c>
      <c r="DI15" s="64">
        <f t="shared" si="24"/>
        <v>2.9936052375172961</v>
      </c>
      <c r="DJ15" s="64">
        <f t="shared" si="24"/>
        <v>2.878569862061485</v>
      </c>
      <c r="DK15" s="64">
        <f t="shared" ref="DK15" si="25">+DK5/DK8</f>
        <v>2.8710921160013081</v>
      </c>
      <c r="DL15" s="64">
        <f t="shared" si="24"/>
        <v>2.8391456652451437</v>
      </c>
      <c r="DM15" s="64">
        <f t="shared" si="24"/>
        <v>2.8612093644706005</v>
      </c>
      <c r="DN15" s="64">
        <f t="shared" ref="DN15:DO15" si="26">+DN5/DN8</f>
        <v>2.8499800512712827</v>
      </c>
      <c r="DO15" s="64">
        <f t="shared" si="26"/>
        <v>2.8393712192247542</v>
      </c>
      <c r="DP15" s="64">
        <v>2.8220027192108756</v>
      </c>
      <c r="DQ15" s="64">
        <v>2.8345794611456254</v>
      </c>
      <c r="DR15" s="64">
        <f t="shared" ref="DR15:DW15" si="27">+DR5/DR8</f>
        <v>2.7228448171038013</v>
      </c>
      <c r="DS15" s="64">
        <f t="shared" si="27"/>
        <v>2.8112482231719</v>
      </c>
      <c r="DT15" s="64">
        <f t="shared" si="27"/>
        <v>2.8802956995728697</v>
      </c>
      <c r="DU15" s="64">
        <f t="shared" si="27"/>
        <v>2.8846048671283078</v>
      </c>
      <c r="DV15" s="64">
        <f t="shared" si="27"/>
        <v>2.8240318797587665</v>
      </c>
      <c r="DW15" s="64">
        <f t="shared" si="27"/>
        <v>2.9325070665340074</v>
      </c>
      <c r="DX15" s="64">
        <f t="shared" ref="DX15" si="28">+DX5/DX8</f>
        <v>2.9980451448425049</v>
      </c>
      <c r="DY15" s="64">
        <f t="shared" ref="DY15:DZ15" si="29">+DY5/DY8</f>
        <v>2.9823096669129252</v>
      </c>
      <c r="DZ15" s="160">
        <f t="shared" si="29"/>
        <v>3.0208053330466105</v>
      </c>
      <c r="EA15" s="160">
        <f t="shared" ref="EA15:EB15" si="30">+EA5/EA8</f>
        <v>2.9045115850785055</v>
      </c>
      <c r="EB15" s="149">
        <f t="shared" si="30"/>
        <v>2.8311370263684021</v>
      </c>
    </row>
    <row r="16" spans="1:132">
      <c r="A16" s="57" t="s">
        <v>44</v>
      </c>
      <c r="B16" s="64">
        <f t="shared" ref="B16:L16" si="31">B8/B9</f>
        <v>51.845525800130631</v>
      </c>
      <c r="C16" s="64">
        <f t="shared" si="31"/>
        <v>73.886156648451731</v>
      </c>
      <c r="D16" s="64">
        <f t="shared" si="31"/>
        <v>35.789698162729657</v>
      </c>
      <c r="E16" s="64">
        <f t="shared" si="31"/>
        <v>20.008513816280807</v>
      </c>
      <c r="F16" s="64">
        <f t="shared" si="31"/>
        <v>16.913656996250246</v>
      </c>
      <c r="G16" s="64">
        <f t="shared" si="31"/>
        <v>13.993802094464629</v>
      </c>
      <c r="H16" s="64">
        <f t="shared" si="31"/>
        <v>12.356752278376138</v>
      </c>
      <c r="I16" s="64">
        <f t="shared" si="31"/>
        <v>11.466872639890148</v>
      </c>
      <c r="J16" s="64">
        <f t="shared" si="31"/>
        <v>10.801956254962825</v>
      </c>
      <c r="K16" s="64">
        <f t="shared" si="31"/>
        <v>10.665964272235501</v>
      </c>
      <c r="L16" s="64">
        <f t="shared" si="31"/>
        <v>10.310005659004554</v>
      </c>
      <c r="M16" s="64"/>
      <c r="N16" s="64">
        <f t="shared" ref="N16:W16" si="32">(N8+$L$8-C8)/(N9+$L$9-C9)</f>
        <v>8.1884696649562336</v>
      </c>
      <c r="O16" s="64">
        <f t="shared" si="32"/>
        <v>7.8625299702694926</v>
      </c>
      <c r="P16" s="64">
        <f t="shared" si="32"/>
        <v>7.9998868607633131</v>
      </c>
      <c r="Q16" s="64">
        <f t="shared" si="32"/>
        <v>8.0136777550641138</v>
      </c>
      <c r="R16" s="64">
        <f t="shared" si="32"/>
        <v>8.2107843137254903</v>
      </c>
      <c r="S16" s="64">
        <f t="shared" si="32"/>
        <v>8.5293923985806774</v>
      </c>
      <c r="T16" s="64">
        <f t="shared" si="32"/>
        <v>8.7561349127274077</v>
      </c>
      <c r="U16" s="64">
        <f t="shared" si="32"/>
        <v>9.2643584971716013</v>
      </c>
      <c r="V16" s="64">
        <f t="shared" si="32"/>
        <v>9.683108980269223</v>
      </c>
      <c r="W16" s="64">
        <f t="shared" si="32"/>
        <v>9.7834067276024133</v>
      </c>
      <c r="X16" s="64"/>
      <c r="Y16" s="64">
        <f t="shared" ref="Y16:AH16" si="33">($W$8+Y8-N8)/($W$9-N9+Y9)</f>
        <v>10.752326993120194</v>
      </c>
      <c r="Z16" s="64">
        <f t="shared" si="33"/>
        <v>11.046758540372672</v>
      </c>
      <c r="AA16" s="64">
        <f t="shared" si="33"/>
        <v>11.40312183898927</v>
      </c>
      <c r="AB16" s="64">
        <f t="shared" si="33"/>
        <v>13.922064801140102</v>
      </c>
      <c r="AC16" s="64">
        <f t="shared" si="33"/>
        <v>11.782449763110602</v>
      </c>
      <c r="AD16" s="64">
        <f t="shared" si="33"/>
        <v>11.886371630149174</v>
      </c>
      <c r="AE16" s="64">
        <f t="shared" si="33"/>
        <v>11.547202555860137</v>
      </c>
      <c r="AF16" s="64">
        <f t="shared" si="33"/>
        <v>10.778750158540342</v>
      </c>
      <c r="AG16" s="64">
        <f t="shared" si="33"/>
        <v>10.468869799801221</v>
      </c>
      <c r="AH16" s="64">
        <f t="shared" si="33"/>
        <v>9.9968923401929715</v>
      </c>
      <c r="AI16" s="64">
        <f t="shared" ref="AI16:AS16" si="34">($AH$8+AI8-X8)/($AH$9-X9+AI9)</f>
        <v>8.3405148798274595</v>
      </c>
      <c r="AJ16" s="64">
        <f t="shared" si="34"/>
        <v>7.9457342721858923</v>
      </c>
      <c r="AK16" s="64">
        <f t="shared" si="34"/>
        <v>7.2938107751309689</v>
      </c>
      <c r="AL16" s="64">
        <f t="shared" si="34"/>
        <v>6.8395776176611438</v>
      </c>
      <c r="AM16" s="64">
        <f t="shared" si="34"/>
        <v>6.3461348879198969</v>
      </c>
      <c r="AN16" s="64">
        <f t="shared" si="34"/>
        <v>6.708842269829649</v>
      </c>
      <c r="AO16" s="64">
        <f t="shared" si="34"/>
        <v>6.6672188815709443</v>
      </c>
      <c r="AP16" s="64">
        <f t="shared" si="34"/>
        <v>6.3770303044439594</v>
      </c>
      <c r="AQ16" s="64">
        <f t="shared" si="34"/>
        <v>6.5827388867845089</v>
      </c>
      <c r="AR16" s="64">
        <f t="shared" si="34"/>
        <v>6.5846462159196939</v>
      </c>
      <c r="AS16" s="64">
        <f t="shared" si="34"/>
        <v>6.8609955923002213</v>
      </c>
      <c r="AT16" s="64"/>
      <c r="AU16" s="64">
        <f t="shared" ref="AU16:BE16" si="35">($AS$8+AU8-AI8)/($AS$9-AI9+AU9)</f>
        <v>7.6789312072402094</v>
      </c>
      <c r="AV16" s="64">
        <f t="shared" si="35"/>
        <v>8.0858299478904989</v>
      </c>
      <c r="AW16" s="64">
        <f t="shared" si="35"/>
        <v>8.6069428722360577</v>
      </c>
      <c r="AX16" s="64">
        <f t="shared" si="35"/>
        <v>9.0226910329887211</v>
      </c>
      <c r="AY16" s="64">
        <f t="shared" si="35"/>
        <v>8.7096406961512063</v>
      </c>
      <c r="AZ16" s="64">
        <f t="shared" si="35"/>
        <v>8.9744159824675638</v>
      </c>
      <c r="BA16" s="64">
        <f t="shared" si="35"/>
        <v>8.7145533755788449</v>
      </c>
      <c r="BB16" s="64">
        <f t="shared" si="35"/>
        <v>9.3946090232070709</v>
      </c>
      <c r="BC16" s="64">
        <f t="shared" si="35"/>
        <v>9.2419785902290492</v>
      </c>
      <c r="BD16" s="64">
        <f t="shared" si="35"/>
        <v>9.0076392930391567</v>
      </c>
      <c r="BE16" s="64">
        <f t="shared" si="35"/>
        <v>8.5957915626670722</v>
      </c>
      <c r="BF16" s="64">
        <f t="shared" ref="BF16:BQ16" si="36">($BE$8+BF8-AT8)/($BE$9-AT9+BF9)</f>
        <v>8.659203381996301</v>
      </c>
      <c r="BG16" s="64">
        <f t="shared" si="36"/>
        <v>8.3976560984045836</v>
      </c>
      <c r="BH16" s="64">
        <f t="shared" si="36"/>
        <v>8.2674001003376514</v>
      </c>
      <c r="BI16" s="64">
        <f t="shared" si="36"/>
        <v>8.154367537499132</v>
      </c>
      <c r="BJ16" s="64">
        <f t="shared" si="36"/>
        <v>7.9090590449388838</v>
      </c>
      <c r="BK16" s="64">
        <f t="shared" si="36"/>
        <v>8.1189803746955498</v>
      </c>
      <c r="BL16" s="64">
        <f t="shared" si="36"/>
        <v>7.8828194193622014</v>
      </c>
      <c r="BM16" s="64">
        <f t="shared" si="36"/>
        <v>8.0706554423079275</v>
      </c>
      <c r="BN16" s="64">
        <f t="shared" si="36"/>
        <v>8.21349815806329</v>
      </c>
      <c r="BO16" s="64">
        <f t="shared" si="36"/>
        <v>8.1295194463235347</v>
      </c>
      <c r="BP16" s="64">
        <f t="shared" si="36"/>
        <v>8.380421247118754</v>
      </c>
      <c r="BQ16" s="64">
        <f t="shared" si="36"/>
        <v>8.8505696436696653</v>
      </c>
      <c r="BR16" s="64">
        <f t="shared" ref="BR16:CB16" si="37">($BQ$8+BR8-BG8)/($BQ$9-BG9+BR9)</f>
        <v>9.3209572852308042</v>
      </c>
      <c r="BS16" s="64">
        <f t="shared" si="37"/>
        <v>9.5545363705140396</v>
      </c>
      <c r="BT16" s="64">
        <f t="shared" si="37"/>
        <v>10.036937140992109</v>
      </c>
      <c r="BU16" s="64">
        <f t="shared" si="37"/>
        <v>10.706450303647323</v>
      </c>
      <c r="BV16" s="64">
        <f t="shared" si="37"/>
        <v>10.740899285614779</v>
      </c>
      <c r="BW16" s="64">
        <f t="shared" si="37"/>
        <v>11.246387485111063</v>
      </c>
      <c r="BX16" s="64">
        <f t="shared" si="37"/>
        <v>11.574341050582287</v>
      </c>
      <c r="BY16" s="64">
        <f t="shared" si="37"/>
        <v>11.647913176558633</v>
      </c>
      <c r="BZ16" s="64">
        <f t="shared" si="37"/>
        <v>12.342597707908425</v>
      </c>
      <c r="CA16" s="64">
        <f t="shared" si="37"/>
        <v>12.674095288460643</v>
      </c>
      <c r="CB16" s="64">
        <f t="shared" si="37"/>
        <v>12.740294257237776</v>
      </c>
      <c r="CC16" s="64">
        <f t="shared" ref="CC16:CM16" si="38">($CB$8+CC8-BR8)/($CB$9-BR9+CC9)</f>
        <v>13.286871383085311</v>
      </c>
      <c r="CD16" s="64">
        <f t="shared" si="38"/>
        <v>13.679045685677954</v>
      </c>
      <c r="CE16" s="64">
        <f t="shared" si="38"/>
        <v>14.075138628025488</v>
      </c>
      <c r="CF16" s="64">
        <f t="shared" si="38"/>
        <v>14.530666726635463</v>
      </c>
      <c r="CG16" s="64">
        <f t="shared" si="38"/>
        <v>14.90056368871406</v>
      </c>
      <c r="CH16" s="64">
        <f t="shared" si="38"/>
        <v>15.439585268184135</v>
      </c>
      <c r="CI16" s="64">
        <f t="shared" si="38"/>
        <v>14.765565971893094</v>
      </c>
      <c r="CJ16" s="64">
        <f t="shared" si="38"/>
        <v>13.136547065824351</v>
      </c>
      <c r="CK16" s="64">
        <f t="shared" si="38"/>
        <v>11.933108767798933</v>
      </c>
      <c r="CL16" s="64">
        <f t="shared" si="38"/>
        <v>11.164867342197105</v>
      </c>
      <c r="CM16" s="64">
        <f t="shared" si="38"/>
        <v>10.383639130945189</v>
      </c>
      <c r="CN16" s="64">
        <f t="shared" ref="CN16:CX16" si="39">($CM$8+CN8-CC8)/($CM$9-CC9+CN9)</f>
        <v>9.049891519185822</v>
      </c>
      <c r="CO16" s="64">
        <f t="shared" si="39"/>
        <v>8.6199592963852005</v>
      </c>
      <c r="CP16" s="64">
        <f t="shared" si="39"/>
        <v>8.2018992066994283</v>
      </c>
      <c r="CQ16" s="64">
        <f t="shared" si="39"/>
        <v>7.5957294181097819</v>
      </c>
      <c r="CR16" s="64">
        <f t="shared" si="39"/>
        <v>7.1106517202052162</v>
      </c>
      <c r="CS16" s="64">
        <f t="shared" si="39"/>
        <v>6.708868855190719</v>
      </c>
      <c r="CT16" s="64">
        <f t="shared" si="39"/>
        <v>6.4855131625136249</v>
      </c>
      <c r="CU16" s="64">
        <f t="shared" si="39"/>
        <v>6.6420600412778885</v>
      </c>
      <c r="CV16" s="64">
        <f t="shared" si="39"/>
        <v>6.5695678345177351</v>
      </c>
      <c r="CW16" s="64">
        <f t="shared" si="39"/>
        <v>5.8629994414893396</v>
      </c>
      <c r="CX16" s="64">
        <f t="shared" si="39"/>
        <v>5.825665153569572</v>
      </c>
      <c r="CY16" s="64">
        <f t="shared" ref="CY16:DO16" si="40">+CY8/CY9</f>
        <v>5.7436592322105309</v>
      </c>
      <c r="CZ16" s="64">
        <f t="shared" si="40"/>
        <v>5.6361912394638312</v>
      </c>
      <c r="DA16" s="64">
        <f t="shared" si="40"/>
        <v>5.42217660778</v>
      </c>
      <c r="DB16" s="64">
        <f t="shared" si="40"/>
        <v>5.1951189953010903</v>
      </c>
      <c r="DC16" s="64">
        <f t="shared" si="40"/>
        <v>5.087581434345184</v>
      </c>
      <c r="DD16" s="64">
        <f t="shared" si="40"/>
        <v>4.9398617054167877</v>
      </c>
      <c r="DE16" s="64">
        <f t="shared" si="40"/>
        <v>4.8967489392596484</v>
      </c>
      <c r="DF16" s="64">
        <f t="shared" si="40"/>
        <v>4.8288719219922545</v>
      </c>
      <c r="DG16" s="64">
        <f t="shared" si="40"/>
        <v>4.8647165036058073</v>
      </c>
      <c r="DH16" s="64">
        <f t="shared" si="40"/>
        <v>4.9077127818498436</v>
      </c>
      <c r="DI16" s="64">
        <f t="shared" si="40"/>
        <v>4.6768851842414509</v>
      </c>
      <c r="DJ16" s="64">
        <f t="shared" si="40"/>
        <v>4.7033917508376923</v>
      </c>
      <c r="DK16" s="64">
        <f t="shared" si="40"/>
        <v>4.7004656810178576</v>
      </c>
      <c r="DL16" s="64">
        <f t="shared" si="40"/>
        <v>4.6364465998534001</v>
      </c>
      <c r="DM16" s="64">
        <f t="shared" si="40"/>
        <v>4.5357932498068712</v>
      </c>
      <c r="DN16" s="64">
        <f t="shared" si="40"/>
        <v>4.4343536902790026</v>
      </c>
      <c r="DO16" s="64">
        <f t="shared" si="40"/>
        <v>4.3121632360956816</v>
      </c>
      <c r="DP16" s="64">
        <v>4.2511428085987752</v>
      </c>
      <c r="DQ16" s="64">
        <v>4.1017020506444659</v>
      </c>
      <c r="DR16" s="64">
        <f t="shared" ref="DR16:EA16" si="41">+DR8/DR9</f>
        <v>4.0339250884579121</v>
      </c>
      <c r="DS16" s="64">
        <f t="shared" si="41"/>
        <v>3.8658961075432514</v>
      </c>
      <c r="DT16" s="64">
        <f t="shared" si="41"/>
        <v>3.6475302882432641</v>
      </c>
      <c r="DU16" s="64">
        <f t="shared" si="41"/>
        <v>3.5656646011276725</v>
      </c>
      <c r="DV16" s="64">
        <f t="shared" si="41"/>
        <v>3.5210261744989411</v>
      </c>
      <c r="DW16" s="64">
        <f t="shared" si="41"/>
        <v>3.4465017320491369</v>
      </c>
      <c r="DX16" s="64">
        <f t="shared" si="41"/>
        <v>3.381401186520804</v>
      </c>
      <c r="DY16" s="64">
        <f t="shared" si="41"/>
        <v>3.3374657191076418</v>
      </c>
      <c r="DZ16" s="160">
        <f t="shared" si="41"/>
        <v>3.3199773437525724</v>
      </c>
      <c r="EA16" s="160">
        <f t="shared" si="41"/>
        <v>3.3713638055732824</v>
      </c>
      <c r="EB16" s="149">
        <f t="shared" ref="EB16" si="42">+EB8/EB9</f>
        <v>3.5362304799011754</v>
      </c>
    </row>
    <row r="17" spans="1:133">
      <c r="A17" s="57" t="s">
        <v>45</v>
      </c>
      <c r="B17" s="65">
        <f t="shared" ref="B17:L17" si="43">B9/B7</f>
        <v>2.6658552437120162E-3</v>
      </c>
      <c r="C17" s="65">
        <f t="shared" si="43"/>
        <v>1.8626775735655855E-3</v>
      </c>
      <c r="D17" s="65">
        <f t="shared" si="43"/>
        <v>3.7818300930940658E-3</v>
      </c>
      <c r="E17" s="65">
        <f t="shared" si="43"/>
        <v>6.4859952878444987E-3</v>
      </c>
      <c r="F17" s="65">
        <f t="shared" si="43"/>
        <v>7.9663172723027798E-3</v>
      </c>
      <c r="G17" s="65">
        <f t="shared" si="43"/>
        <v>9.3910251049524156E-3</v>
      </c>
      <c r="H17" s="65">
        <f t="shared" si="43"/>
        <v>1.041771558284256E-2</v>
      </c>
      <c r="I17" s="65">
        <f t="shared" si="43"/>
        <v>1.1501150904733515E-2</v>
      </c>
      <c r="J17" s="65">
        <f t="shared" si="43"/>
        <v>1.2043081422288524E-2</v>
      </c>
      <c r="K17" s="65">
        <f t="shared" si="43"/>
        <v>1.2378342183533956E-2</v>
      </c>
      <c r="L17" s="65">
        <f t="shared" si="43"/>
        <v>1.2920893519010173E-2</v>
      </c>
      <c r="M17" s="65"/>
      <c r="N17" s="65">
        <f t="shared" ref="N17:V17" si="44">($L$9-C9+N9)/($L$7-C7+N7)</f>
        <v>1.6284051263549971E-2</v>
      </c>
      <c r="O17" s="65">
        <f t="shared" si="44"/>
        <v>1.6849614884413614E-2</v>
      </c>
      <c r="P17" s="65">
        <f t="shared" si="44"/>
        <v>1.6857882884887539E-2</v>
      </c>
      <c r="Q17" s="65">
        <f t="shared" si="44"/>
        <v>1.6910030529817245E-2</v>
      </c>
      <c r="R17" s="65">
        <f t="shared" si="44"/>
        <v>1.6744964537606429E-2</v>
      </c>
      <c r="S17" s="65">
        <f t="shared" si="44"/>
        <v>1.6603243696953297E-2</v>
      </c>
      <c r="T17" s="65">
        <f t="shared" si="44"/>
        <v>1.6384234761494781E-2</v>
      </c>
      <c r="U17" s="65">
        <f t="shared" si="44"/>
        <v>1.6161919978081897E-2</v>
      </c>
      <c r="V17" s="65">
        <f t="shared" si="44"/>
        <v>1.583871439757539E-2</v>
      </c>
      <c r="W17" s="65">
        <f>W9/W7</f>
        <v>1.5667700724478238E-2</v>
      </c>
      <c r="X17" s="65"/>
      <c r="Y17" s="65">
        <f t="shared" ref="Y17:AH17" si="45">($W$9-N9+Y9)/($W$7-N7+Y7)</f>
        <v>1.4589196499110158E-2</v>
      </c>
      <c r="Z17" s="65">
        <f t="shared" si="45"/>
        <v>1.4292951122656935E-2</v>
      </c>
      <c r="AA17" s="65">
        <f t="shared" si="45"/>
        <v>1.3838413419959165E-2</v>
      </c>
      <c r="AB17" s="65">
        <f t="shared" si="45"/>
        <v>1.1152775749753182E-2</v>
      </c>
      <c r="AC17" s="65">
        <f t="shared" si="45"/>
        <v>1.3185594076068664E-2</v>
      </c>
      <c r="AD17" s="65">
        <f t="shared" si="45"/>
        <v>1.2870619820482907E-2</v>
      </c>
      <c r="AE17" s="65">
        <f t="shared" si="45"/>
        <v>1.3279524202978446E-2</v>
      </c>
      <c r="AF17" s="65">
        <f t="shared" si="45"/>
        <v>1.416463166593736E-2</v>
      </c>
      <c r="AG17" s="65">
        <f t="shared" si="45"/>
        <v>1.4334116387611359E-2</v>
      </c>
      <c r="AH17" s="65">
        <f t="shared" si="45"/>
        <v>1.4215431624147979E-2</v>
      </c>
      <c r="AI17" s="65">
        <f t="shared" ref="AI17:AS17" si="46">($AH$9-X9+AI9)/($AH$7-X7+AI7)</f>
        <v>1.5957841590963591E-2</v>
      </c>
      <c r="AJ17" s="65">
        <f t="shared" si="46"/>
        <v>1.6847263133849544E-2</v>
      </c>
      <c r="AK17" s="65">
        <f t="shared" si="46"/>
        <v>1.7745599258495445E-2</v>
      </c>
      <c r="AL17" s="65">
        <f t="shared" si="46"/>
        <v>1.8435905101490003E-2</v>
      </c>
      <c r="AM17" s="65">
        <f t="shared" si="46"/>
        <v>2.03960329585945E-2</v>
      </c>
      <c r="AN17" s="65">
        <f t="shared" si="46"/>
        <v>1.8596590205628025E-2</v>
      </c>
      <c r="AO17" s="65">
        <f t="shared" si="46"/>
        <v>1.8142458311088072E-2</v>
      </c>
      <c r="AP17" s="65">
        <f t="shared" si="46"/>
        <v>1.8703773751941603E-2</v>
      </c>
      <c r="AQ17" s="65">
        <f t="shared" si="46"/>
        <v>1.7992161411969684E-2</v>
      </c>
      <c r="AR17" s="65">
        <f t="shared" si="46"/>
        <v>1.7994508531231069E-2</v>
      </c>
      <c r="AS17" s="65">
        <f t="shared" si="46"/>
        <v>1.7503834698452566E-2</v>
      </c>
      <c r="AT17" s="65"/>
      <c r="AU17" s="65">
        <f t="shared" ref="AU17:BE17" si="47">($AS$9-AI9+AU9)/($AS$7-AI7+AU7)</f>
        <v>1.618889103523698E-2</v>
      </c>
      <c r="AV17" s="65">
        <f t="shared" si="47"/>
        <v>1.5254295929968765E-2</v>
      </c>
      <c r="AW17" s="65">
        <f t="shared" si="47"/>
        <v>1.4597094417016218E-2</v>
      </c>
      <c r="AX17" s="65">
        <f t="shared" si="47"/>
        <v>1.4072014250163396E-2</v>
      </c>
      <c r="AY17" s="65">
        <f t="shared" si="47"/>
        <v>1.4160791364841116E-2</v>
      </c>
      <c r="AZ17" s="65">
        <f t="shared" si="47"/>
        <v>1.3995568110846126E-2</v>
      </c>
      <c r="BA17" s="65">
        <f t="shared" si="47"/>
        <v>1.4632876360575758E-2</v>
      </c>
      <c r="BB17" s="65">
        <f t="shared" si="47"/>
        <v>1.3398091345560647E-2</v>
      </c>
      <c r="BC17" s="65">
        <f t="shared" si="47"/>
        <v>1.3375994479986568E-2</v>
      </c>
      <c r="BD17" s="65">
        <f t="shared" si="47"/>
        <v>1.3421892645386617E-2</v>
      </c>
      <c r="BE17" s="65">
        <f t="shared" si="47"/>
        <v>1.4041263480469662E-2</v>
      </c>
      <c r="BF17" s="65">
        <f t="shared" ref="BF17:BQ17" si="48">($BE$9-AT9+BF9)/($BE$7-AT7+BF7)</f>
        <v>1.513450534478239E-2</v>
      </c>
      <c r="BG17" s="65">
        <f t="shared" si="48"/>
        <v>1.4114679003466057E-2</v>
      </c>
      <c r="BH17" s="65">
        <f t="shared" si="48"/>
        <v>1.4244636079478592E-2</v>
      </c>
      <c r="BI17" s="65">
        <f t="shared" si="48"/>
        <v>1.4276757889011484E-2</v>
      </c>
      <c r="BJ17" s="65">
        <f t="shared" si="48"/>
        <v>1.4464426601457582E-2</v>
      </c>
      <c r="BK17" s="65">
        <f t="shared" si="48"/>
        <v>1.4554129421261063E-2</v>
      </c>
      <c r="BL17" s="65">
        <f t="shared" si="48"/>
        <v>1.4535413831594271E-2</v>
      </c>
      <c r="BM17" s="65">
        <f t="shared" si="48"/>
        <v>1.4187117595608529E-2</v>
      </c>
      <c r="BN17" s="65">
        <f t="shared" si="48"/>
        <v>1.3988492526914177E-2</v>
      </c>
      <c r="BO17" s="65">
        <f t="shared" si="48"/>
        <v>1.3675341383053494E-2</v>
      </c>
      <c r="BP17" s="65">
        <f t="shared" si="48"/>
        <v>1.3209622120099358E-2</v>
      </c>
      <c r="BQ17" s="65">
        <f t="shared" si="48"/>
        <v>1.269262888334035E-2</v>
      </c>
      <c r="BR17" s="65">
        <f t="shared" ref="BR17:CB17" si="49">($BQ$9-BG9+BR9)/($BQ$7-BG7+BR7)</f>
        <v>1.2176724213255857E-2</v>
      </c>
      <c r="BS17" s="65">
        <f t="shared" si="49"/>
        <v>1.1802394616491763E-2</v>
      </c>
      <c r="BT17" s="65">
        <f t="shared" si="49"/>
        <v>1.1425304834236987E-2</v>
      </c>
      <c r="BU17" s="65">
        <f t="shared" si="49"/>
        <v>1.0970339198888493E-2</v>
      </c>
      <c r="BV17" s="65">
        <f t="shared" si="49"/>
        <v>1.0689351137847995E-2</v>
      </c>
      <c r="BW17" s="65">
        <f t="shared" si="49"/>
        <v>1.0554111516695866E-2</v>
      </c>
      <c r="BX17" s="65">
        <f t="shared" si="49"/>
        <v>1.0458132062637687E-2</v>
      </c>
      <c r="BY17" s="65">
        <f t="shared" si="49"/>
        <v>1.042619180046186E-2</v>
      </c>
      <c r="BZ17" s="65">
        <f t="shared" si="49"/>
        <v>1.0213420954605142E-2</v>
      </c>
      <c r="CA17" s="65">
        <f t="shared" si="49"/>
        <v>1.0080610412142244E-2</v>
      </c>
      <c r="CB17" s="65">
        <f t="shared" si="49"/>
        <v>9.9278491768376095E-3</v>
      </c>
      <c r="CC17" s="65">
        <f t="shared" ref="CC17:CM17" si="50">($CB$9-BR9+CC9)/($CB$7-BR7+CC7)</f>
        <v>9.7280157904776343E-3</v>
      </c>
      <c r="CD17" s="65">
        <f t="shared" si="50"/>
        <v>9.644232075937861E-3</v>
      </c>
      <c r="CE17" s="65">
        <f t="shared" si="50"/>
        <v>9.4282777334603312E-3</v>
      </c>
      <c r="CF17" s="65">
        <f t="shared" si="50"/>
        <v>9.274311108349427E-3</v>
      </c>
      <c r="CG17" s="65">
        <f t="shared" si="50"/>
        <v>9.1070881418571521E-3</v>
      </c>
      <c r="CH17" s="65">
        <f t="shared" si="50"/>
        <v>8.8590720042799314E-3</v>
      </c>
      <c r="CI17" s="65">
        <f t="shared" si="50"/>
        <v>9.2427596462613948E-3</v>
      </c>
      <c r="CJ17" s="65">
        <f t="shared" si="50"/>
        <v>1.0353881968448183E-2</v>
      </c>
      <c r="CK17" s="65">
        <f t="shared" si="50"/>
        <v>1.1465828136272206E-2</v>
      </c>
      <c r="CL17" s="65">
        <f t="shared" si="50"/>
        <v>1.2432378993600311E-2</v>
      </c>
      <c r="CM17" s="65">
        <f t="shared" si="50"/>
        <v>1.3597720259591172E-2</v>
      </c>
      <c r="CN17" s="65">
        <f t="shared" ref="CN17:CX17" si="51">($CM$9-CC9+CN9)/($CM$7-CC7+CN7)</f>
        <v>1.5343160888216778E-2</v>
      </c>
      <c r="CO17" s="65">
        <f t="shared" si="51"/>
        <v>1.6241260550603702E-2</v>
      </c>
      <c r="CP17" s="65">
        <f t="shared" si="51"/>
        <v>1.7072561729834332E-2</v>
      </c>
      <c r="CQ17" s="65">
        <f t="shared" si="51"/>
        <v>1.8512664188063493E-2</v>
      </c>
      <c r="CR17" s="65">
        <f t="shared" si="51"/>
        <v>1.9561956616634093E-2</v>
      </c>
      <c r="CS17" s="65">
        <f t="shared" si="51"/>
        <v>2.0549752729218891E-2</v>
      </c>
      <c r="CT17" s="65">
        <f t="shared" si="51"/>
        <v>2.1128985241685959E-2</v>
      </c>
      <c r="CU17" s="65">
        <f t="shared" si="51"/>
        <v>2.1024457925444915E-2</v>
      </c>
      <c r="CV17" s="65">
        <f t="shared" si="51"/>
        <v>2.1005320673570207E-2</v>
      </c>
      <c r="CW17" s="65">
        <f t="shared" si="51"/>
        <v>2.3140697089835474E-2</v>
      </c>
      <c r="CX17" s="65">
        <f t="shared" si="51"/>
        <v>2.2131400917072119E-2</v>
      </c>
      <c r="CY17" s="65">
        <f t="shared" ref="CY17:DO17" si="52">+CY9/CY7</f>
        <v>2.2175247270223113E-2</v>
      </c>
      <c r="CZ17" s="65">
        <f t="shared" si="52"/>
        <v>2.2552009392574412E-2</v>
      </c>
      <c r="DA17" s="65">
        <f t="shared" si="52"/>
        <v>2.3027482693662431E-2</v>
      </c>
      <c r="DB17" s="65">
        <f t="shared" si="52"/>
        <v>2.3461425181642917E-2</v>
      </c>
      <c r="DC17" s="65">
        <f t="shared" si="52"/>
        <v>2.3866423946674268E-2</v>
      </c>
      <c r="DD17" s="65">
        <f t="shared" si="52"/>
        <v>2.4782780532521476E-2</v>
      </c>
      <c r="DE17" s="65">
        <f t="shared" si="52"/>
        <v>2.4941699712614711E-2</v>
      </c>
      <c r="DF17" s="65">
        <f t="shared" si="52"/>
        <v>2.4960499620441608E-2</v>
      </c>
      <c r="DG17" s="65">
        <f t="shared" si="52"/>
        <v>2.5221847872979309E-2</v>
      </c>
      <c r="DH17" s="65">
        <f t="shared" si="52"/>
        <v>2.5121969949967734E-2</v>
      </c>
      <c r="DI17" s="65">
        <f t="shared" si="52"/>
        <v>2.6014454149049921E-2</v>
      </c>
      <c r="DJ17" s="65">
        <f t="shared" si="52"/>
        <v>2.6104986056741893E-2</v>
      </c>
      <c r="DK17" s="65">
        <f t="shared" si="52"/>
        <v>2.6484206132922693E-2</v>
      </c>
      <c r="DL17" s="65">
        <f t="shared" si="52"/>
        <v>2.6663319442847916E-2</v>
      </c>
      <c r="DM17" s="65">
        <f t="shared" si="52"/>
        <v>2.7060774228072067E-2</v>
      </c>
      <c r="DN17" s="65">
        <f t="shared" si="52"/>
        <v>2.7667556045444616E-2</v>
      </c>
      <c r="DO17" s="65">
        <f t="shared" si="52"/>
        <v>2.8305533322560996E-2</v>
      </c>
      <c r="DP17" s="65">
        <v>2.885366788295821E-2</v>
      </c>
      <c r="DQ17" s="65">
        <v>2.9587108251420809E-2</v>
      </c>
      <c r="DR17" s="65">
        <f t="shared" ref="DR17:EA17" si="53">+DR9/DR7</f>
        <v>3.0197794638536817E-2</v>
      </c>
      <c r="DS17" s="65">
        <f t="shared" si="53"/>
        <v>3.1170529840035446E-2</v>
      </c>
      <c r="DT17" s="65">
        <f t="shared" si="53"/>
        <v>3.2276865021690297E-2</v>
      </c>
      <c r="DU17" s="65">
        <f t="shared" si="53"/>
        <v>3.2906555110511729E-2</v>
      </c>
      <c r="DV17" s="65">
        <f t="shared" si="53"/>
        <v>3.3680203396706562E-2</v>
      </c>
      <c r="DW17" s="65">
        <f t="shared" si="53"/>
        <v>3.430064714040798E-2</v>
      </c>
      <c r="DX17" s="65">
        <f t="shared" si="53"/>
        <v>3.4877577698154652E-2</v>
      </c>
      <c r="DY17" s="65">
        <f t="shared" si="53"/>
        <v>3.5217936054074139E-2</v>
      </c>
      <c r="DZ17" s="161">
        <f t="shared" si="53"/>
        <v>3.528985609984156E-2</v>
      </c>
      <c r="EA17" s="161">
        <f t="shared" si="53"/>
        <v>3.4907369538544543E-2</v>
      </c>
      <c r="EB17" s="148">
        <f t="shared" ref="EB17" si="54">+EB9/EB7</f>
        <v>3.3485844204855314E-2</v>
      </c>
    </row>
    <row r="18" spans="1:133">
      <c r="A18" s="57" t="s">
        <v>46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6">
        <f>+L3/(L7-$B$7+L7)*365</f>
        <v>15.568696289432234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6">
        <f>+W3/(W7-$L$7+W7)*365</f>
        <v>12.785906895398307</v>
      </c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6">
        <f>+AH3/(AH7-$W$7+AH7)*365</f>
        <v>15.983785990922851</v>
      </c>
      <c r="AI18" s="66">
        <f t="shared" ref="AI18:AR18" si="55">+AI3/($AH$7-X7+AI7)*365</f>
        <v>37.2657830377129</v>
      </c>
      <c r="AJ18" s="66">
        <f t="shared" si="55"/>
        <v>11.772022720339743</v>
      </c>
      <c r="AK18" s="66">
        <f t="shared" si="55"/>
        <v>12.194847833163358</v>
      </c>
      <c r="AL18" s="66">
        <f t="shared" si="55"/>
        <v>8.8839226558638806</v>
      </c>
      <c r="AM18" s="66">
        <f t="shared" si="55"/>
        <v>9.7685933227087531</v>
      </c>
      <c r="AN18" s="66">
        <f t="shared" si="55"/>
        <v>9.1327759035029921</v>
      </c>
      <c r="AO18" s="66">
        <f t="shared" si="55"/>
        <v>11.233145629455942</v>
      </c>
      <c r="AP18" s="66">
        <f t="shared" si="55"/>
        <v>11.028478409195575</v>
      </c>
      <c r="AQ18" s="66">
        <f t="shared" si="55"/>
        <v>12.930042304515503</v>
      </c>
      <c r="AR18" s="66">
        <f t="shared" si="55"/>
        <v>13.088732066112005</v>
      </c>
      <c r="AS18" s="66">
        <f>+AS3/(AS7-$AH$7+AS7)*365</f>
        <v>10.777767778432574</v>
      </c>
      <c r="AT18" s="65"/>
      <c r="AU18" s="64">
        <f t="shared" ref="AU18:BD18" si="56">+AU3/($AS$7-AI7+AU7)*365</f>
        <v>15.623169087105225</v>
      </c>
      <c r="AV18" s="64">
        <f t="shared" si="56"/>
        <v>12.063272667391924</v>
      </c>
      <c r="AW18" s="64">
        <f t="shared" si="56"/>
        <v>12.966140381064468</v>
      </c>
      <c r="AX18" s="64">
        <f t="shared" si="56"/>
        <v>11.328047726288647</v>
      </c>
      <c r="AY18" s="64">
        <f t="shared" si="56"/>
        <v>9.6147575303459725</v>
      </c>
      <c r="AZ18" s="64">
        <f t="shared" si="56"/>
        <v>25.127442373216635</v>
      </c>
      <c r="BA18" s="64">
        <f t="shared" si="56"/>
        <v>23.425370948587002</v>
      </c>
      <c r="BB18" s="64">
        <f t="shared" si="56"/>
        <v>8.5429293236134409</v>
      </c>
      <c r="BC18" s="64">
        <f t="shared" si="56"/>
        <v>21.696219073181879</v>
      </c>
      <c r="BD18" s="64">
        <f t="shared" si="56"/>
        <v>30.026513145354013</v>
      </c>
      <c r="BE18" s="64">
        <f t="shared" ref="BE18:BP18" si="57">+BE3/($BE$7-AS7+BE7)*365</f>
        <v>11.245793463157471</v>
      </c>
      <c r="BF18" s="64">
        <f t="shared" si="57"/>
        <v>12.467844387624387</v>
      </c>
      <c r="BG18" s="64">
        <f t="shared" si="57"/>
        <v>16.437736602436431</v>
      </c>
      <c r="BH18" s="64">
        <f t="shared" si="57"/>
        <v>11.376186092645765</v>
      </c>
      <c r="BI18" s="64">
        <f t="shared" si="57"/>
        <v>22.679193574302516</v>
      </c>
      <c r="BJ18" s="64">
        <f t="shared" si="57"/>
        <v>24.498879755304305</v>
      </c>
      <c r="BK18" s="64">
        <f t="shared" si="57"/>
        <v>10.394734760167355</v>
      </c>
      <c r="BL18" s="64">
        <f t="shared" si="57"/>
        <v>14.636104283591397</v>
      </c>
      <c r="BM18" s="64">
        <f t="shared" si="57"/>
        <v>21.784686724473335</v>
      </c>
      <c r="BN18" s="64">
        <f t="shared" si="57"/>
        <v>9.8858947697961757</v>
      </c>
      <c r="BO18" s="64">
        <f t="shared" si="57"/>
        <v>25.991928955626175</v>
      </c>
      <c r="BP18" s="64">
        <f t="shared" si="57"/>
        <v>18.015423749911413</v>
      </c>
      <c r="BQ18" s="64">
        <f>+BQ3/($BQ$7-BE7+BQ7)*365</f>
        <v>12.460746383030852</v>
      </c>
      <c r="BR18" s="64">
        <f t="shared" ref="BR18:CB18" si="58">+BR3/($BQ$7-BG7+BR7)*365</f>
        <v>13.307112829918097</v>
      </c>
      <c r="BS18" s="64">
        <f t="shared" si="58"/>
        <v>12.577637601806353</v>
      </c>
      <c r="BT18" s="64">
        <f t="shared" si="58"/>
        <v>16.837059888084909</v>
      </c>
      <c r="BU18" s="64">
        <f t="shared" si="58"/>
        <v>18.848194434006242</v>
      </c>
      <c r="BV18" s="67">
        <f t="shared" si="58"/>
        <v>20.246574130837423</v>
      </c>
      <c r="BW18" s="67">
        <f t="shared" si="58"/>
        <v>22.029622873060752</v>
      </c>
      <c r="BX18" s="67">
        <f t="shared" si="58"/>
        <v>22.944821289932879</v>
      </c>
      <c r="BY18" s="67">
        <f t="shared" si="58"/>
        <v>23.082646205744254</v>
      </c>
      <c r="BZ18" s="67">
        <f t="shared" si="58"/>
        <v>29.768322423681635</v>
      </c>
      <c r="CA18" s="67">
        <f t="shared" si="58"/>
        <v>23.855015587152426</v>
      </c>
      <c r="CB18" s="67">
        <f t="shared" si="58"/>
        <v>20.074618632159492</v>
      </c>
      <c r="CC18" s="67">
        <f t="shared" ref="CC18:CM18" si="59">+CC3/($CB$7-BR7+CC7)*365</f>
        <v>17.917101701574072</v>
      </c>
      <c r="CD18" s="67">
        <f t="shared" si="59"/>
        <v>18.456741801562526</v>
      </c>
      <c r="CE18" s="67">
        <f t="shared" si="59"/>
        <v>23.219424527965373</v>
      </c>
      <c r="CF18" s="67">
        <f t="shared" si="59"/>
        <v>20.383909271967841</v>
      </c>
      <c r="CG18" s="67">
        <f t="shared" si="59"/>
        <v>21.098604888897281</v>
      </c>
      <c r="CH18" s="67">
        <f t="shared" si="59"/>
        <v>20.607036318071856</v>
      </c>
      <c r="CI18" s="67">
        <f t="shared" si="59"/>
        <v>29.289778566526845</v>
      </c>
      <c r="CJ18" s="67">
        <f t="shared" si="59"/>
        <v>22.618594900158982</v>
      </c>
      <c r="CK18" s="67">
        <f t="shared" si="59"/>
        <v>29.437241147470559</v>
      </c>
      <c r="CL18" s="67">
        <f t="shared" si="59"/>
        <v>24.617997600947007</v>
      </c>
      <c r="CM18" s="67">
        <f t="shared" si="59"/>
        <v>25.709968331834425</v>
      </c>
      <c r="CN18" s="67">
        <f t="shared" ref="CN18:CX18" si="60">+CN3/($CM$7-CC7+CN7)*365</f>
        <v>26.848680425736333</v>
      </c>
      <c r="CO18" s="67">
        <f t="shared" si="60"/>
        <v>20.741714586325042</v>
      </c>
      <c r="CP18" s="67">
        <f t="shared" si="60"/>
        <v>20.621363171756048</v>
      </c>
      <c r="CQ18" s="67">
        <f t="shared" si="60"/>
        <v>17.239312701498839</v>
      </c>
      <c r="CR18" s="67">
        <f t="shared" si="60"/>
        <v>13.054104469107902</v>
      </c>
      <c r="CS18" s="67">
        <f t="shared" si="60"/>
        <v>13.553025034057349</v>
      </c>
      <c r="CT18" s="67">
        <f t="shared" si="60"/>
        <v>14.330185398186215</v>
      </c>
      <c r="CU18" s="67">
        <f t="shared" si="60"/>
        <v>11.719311359680331</v>
      </c>
      <c r="CV18" s="67">
        <f t="shared" si="60"/>
        <v>19.30572439333524</v>
      </c>
      <c r="CW18" s="67">
        <f t="shared" si="60"/>
        <v>15.743690085162358</v>
      </c>
      <c r="CX18" s="67">
        <f t="shared" si="60"/>
        <v>22.066356280256773</v>
      </c>
      <c r="CY18" s="67">
        <f t="shared" ref="CY18:DO18" si="61">+CY3/CY7*365</f>
        <v>17.883921877191877</v>
      </c>
      <c r="CZ18" s="67">
        <f t="shared" si="61"/>
        <v>12.736500958771229</v>
      </c>
      <c r="DA18" s="67">
        <f t="shared" si="61"/>
        <v>15.092568075428069</v>
      </c>
      <c r="DB18" s="67">
        <f t="shared" si="61"/>
        <v>13.680788287708532</v>
      </c>
      <c r="DC18" s="67">
        <f t="shared" si="61"/>
        <v>12.247743014490295</v>
      </c>
      <c r="DD18" s="67">
        <f t="shared" si="61"/>
        <v>10.723613269964492</v>
      </c>
      <c r="DE18" s="67">
        <f t="shared" si="61"/>
        <v>11.561057364927535</v>
      </c>
      <c r="DF18" s="67">
        <f t="shared" si="61"/>
        <v>10.922800807271619</v>
      </c>
      <c r="DG18" s="67">
        <f t="shared" si="61"/>
        <v>9.6733462099090026</v>
      </c>
      <c r="DH18" s="67">
        <f t="shared" si="61"/>
        <v>10.556011876220206</v>
      </c>
      <c r="DI18" s="67">
        <f t="shared" si="61"/>
        <v>12.133316994651238</v>
      </c>
      <c r="DJ18" s="67">
        <f t="shared" si="61"/>
        <v>13.141312904450633</v>
      </c>
      <c r="DK18" s="67">
        <f t="shared" si="61"/>
        <v>12.28751332594485</v>
      </c>
      <c r="DL18" s="67">
        <f t="shared" si="61"/>
        <v>12.620064364471856</v>
      </c>
      <c r="DM18" s="67">
        <f t="shared" si="61"/>
        <v>12.794348843440709</v>
      </c>
      <c r="DN18" s="67">
        <f t="shared" si="61"/>
        <v>11.232412595371656</v>
      </c>
      <c r="DO18" s="67">
        <f t="shared" si="61"/>
        <v>10.968342416533742</v>
      </c>
      <c r="DP18" s="67">
        <v>8.8037711811213448</v>
      </c>
      <c r="DQ18" s="67">
        <v>10.747111426596616</v>
      </c>
      <c r="DR18" s="67">
        <f t="shared" ref="DR18:EA18" si="62">+DR3/DR7*365</f>
        <v>11.274255310310997</v>
      </c>
      <c r="DS18" s="67">
        <f t="shared" si="62"/>
        <v>9.3680143963245719</v>
      </c>
      <c r="DT18" s="67">
        <f t="shared" si="62"/>
        <v>11.15770050677053</v>
      </c>
      <c r="DU18" s="67">
        <f t="shared" si="62"/>
        <v>9.3526573106427211</v>
      </c>
      <c r="DV18" s="67">
        <f t="shared" si="62"/>
        <v>9.2262057782964053</v>
      </c>
      <c r="DW18" s="67">
        <f t="shared" si="62"/>
        <v>8.6153448156337813</v>
      </c>
      <c r="DX18" s="67">
        <f t="shared" si="62"/>
        <v>8.4084585682506763</v>
      </c>
      <c r="DY18" s="67">
        <f t="shared" si="62"/>
        <v>11.366209226880496</v>
      </c>
      <c r="DZ18" s="162">
        <f t="shared" si="62"/>
        <v>11.529723902189822</v>
      </c>
      <c r="EA18" s="162">
        <f t="shared" si="62"/>
        <v>11.704028634661515</v>
      </c>
      <c r="EB18" s="147">
        <f t="shared" ref="EB18" si="63">+EB3/EB7*365</f>
        <v>11.732648091217214</v>
      </c>
    </row>
    <row r="19" spans="1:133">
      <c r="A19" s="57" t="s">
        <v>47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>
        <f>+L3/(L7-$B$7+L7)</f>
        <v>4.2653962436800641E-2</v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>
        <f>+W3/(W7-$L$7+W7)</f>
        <v>3.5029881905200844E-2</v>
      </c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>
        <f>+AH3/(AH7-$W$7+AH7)</f>
        <v>4.3791194495679045E-2</v>
      </c>
      <c r="AI19" s="68">
        <f t="shared" ref="AI19:AR19" si="64">+AI3/($AH$7-X7+AI7)</f>
        <v>0.10209803571976137</v>
      </c>
      <c r="AJ19" s="68">
        <f t="shared" si="64"/>
        <v>3.2252117042026691E-2</v>
      </c>
      <c r="AK19" s="68">
        <f t="shared" si="64"/>
        <v>3.3410542008666735E-2</v>
      </c>
      <c r="AL19" s="68">
        <f t="shared" si="64"/>
        <v>2.4339514125654466E-2</v>
      </c>
      <c r="AM19" s="68">
        <f t="shared" si="64"/>
        <v>2.6763269377284255E-2</v>
      </c>
      <c r="AN19" s="68">
        <f t="shared" si="64"/>
        <v>2.5021303845213675E-2</v>
      </c>
      <c r="AO19" s="68">
        <f t="shared" si="64"/>
        <v>3.0775741450564224E-2</v>
      </c>
      <c r="AP19" s="68">
        <f t="shared" si="64"/>
        <v>3.0215009340261851E-2</v>
      </c>
      <c r="AQ19" s="68">
        <f t="shared" si="64"/>
        <v>3.5424773437028774E-2</v>
      </c>
      <c r="AR19" s="68">
        <f t="shared" si="64"/>
        <v>3.5859539907156179E-2</v>
      </c>
      <c r="AS19" s="68">
        <f>+AS3/(AS7-$AH$7+AS7)</f>
        <v>2.9528130899815271E-2</v>
      </c>
      <c r="AT19" s="68"/>
      <c r="AU19" s="68">
        <f t="shared" ref="AU19:BD19" si="65">+AU3/($AS$7-AI7+AU7)</f>
        <v>4.280320297837048E-2</v>
      </c>
      <c r="AV19" s="68">
        <f t="shared" si="65"/>
        <v>3.3050062102443628E-2</v>
      </c>
      <c r="AW19" s="68">
        <f t="shared" si="65"/>
        <v>3.5523672276888955E-2</v>
      </c>
      <c r="AX19" s="68">
        <f t="shared" si="65"/>
        <v>3.1035747195311363E-2</v>
      </c>
      <c r="AY19" s="68">
        <f t="shared" si="65"/>
        <v>2.6341801453002665E-2</v>
      </c>
      <c r="AZ19" s="68">
        <f t="shared" si="65"/>
        <v>6.8842307871826394E-2</v>
      </c>
      <c r="BA19" s="68">
        <f t="shared" si="65"/>
        <v>6.4179098489279454E-2</v>
      </c>
      <c r="BB19" s="68">
        <f t="shared" si="65"/>
        <v>2.3405285818119018E-2</v>
      </c>
      <c r="BC19" s="68">
        <f t="shared" si="65"/>
        <v>5.9441696090909261E-2</v>
      </c>
      <c r="BD19" s="68">
        <f t="shared" si="65"/>
        <v>8.2264419576312364E-2</v>
      </c>
      <c r="BE19" s="68">
        <f t="shared" ref="BE19:BP19" si="66">+BE3/($BE$7-AS7+BE7)</f>
        <v>3.0810393049746494E-2</v>
      </c>
      <c r="BF19" s="68">
        <f t="shared" si="66"/>
        <v>3.4158477774313391E-2</v>
      </c>
      <c r="BG19" s="68">
        <f t="shared" si="66"/>
        <v>4.5034894801195699E-2</v>
      </c>
      <c r="BH19" s="68">
        <f t="shared" si="66"/>
        <v>3.1167633130536346E-2</v>
      </c>
      <c r="BI19" s="68">
        <f t="shared" si="66"/>
        <v>6.2134776915897305E-2</v>
      </c>
      <c r="BJ19" s="68">
        <f t="shared" si="66"/>
        <v>6.712021850768303E-2</v>
      </c>
      <c r="BK19" s="68">
        <f t="shared" si="66"/>
        <v>2.847872537032152E-2</v>
      </c>
      <c r="BL19" s="68">
        <f t="shared" si="66"/>
        <v>4.0098915845455885E-2</v>
      </c>
      <c r="BM19" s="68">
        <f t="shared" si="66"/>
        <v>5.968407321773516E-2</v>
      </c>
      <c r="BN19" s="68">
        <f t="shared" si="66"/>
        <v>2.708464320492103E-2</v>
      </c>
      <c r="BO19" s="68">
        <f t="shared" si="66"/>
        <v>7.1210764261989523E-2</v>
      </c>
      <c r="BP19" s="68">
        <f t="shared" si="66"/>
        <v>4.9357325342223049E-2</v>
      </c>
      <c r="BQ19" s="68">
        <f>+BQ3/($BQ$7-BE7+BQ7)</f>
        <v>3.4139031186385893E-2</v>
      </c>
      <c r="BR19" s="68">
        <f t="shared" ref="BR19:CB19" si="67">+BR3/($BQ$7-BG7+BR7)</f>
        <v>3.6457843369638622E-2</v>
      </c>
      <c r="BS19" s="68">
        <f t="shared" si="67"/>
        <v>3.4459281100839324E-2</v>
      </c>
      <c r="BT19" s="68">
        <f t="shared" si="67"/>
        <v>4.6128931200232627E-2</v>
      </c>
      <c r="BU19" s="68">
        <f t="shared" si="67"/>
        <v>5.1638888860291075E-2</v>
      </c>
      <c r="BV19" s="68">
        <f t="shared" si="67"/>
        <v>5.5470066111883348E-2</v>
      </c>
      <c r="BW19" s="68">
        <f t="shared" si="67"/>
        <v>6.0355131159070555E-2</v>
      </c>
      <c r="BX19" s="68">
        <f t="shared" si="67"/>
        <v>6.286252408200789E-2</v>
      </c>
      <c r="BY19" s="68">
        <f t="shared" si="67"/>
        <v>6.3240126591080151E-2</v>
      </c>
      <c r="BZ19" s="68">
        <f t="shared" si="67"/>
        <v>8.1557047736114066E-2</v>
      </c>
      <c r="CA19" s="68">
        <f t="shared" si="67"/>
        <v>6.5356207088088841E-2</v>
      </c>
      <c r="CB19" s="68">
        <f t="shared" si="67"/>
        <v>5.4998955156601345E-2</v>
      </c>
      <c r="CC19" s="68">
        <f t="shared" ref="CC19:CM19" si="68">+CC3/($CB$7-BR7+CC7)</f>
        <v>4.9087949867326224E-2</v>
      </c>
      <c r="CD19" s="68">
        <f t="shared" si="68"/>
        <v>5.0566415894691852E-2</v>
      </c>
      <c r="CE19" s="68">
        <f t="shared" si="68"/>
        <v>6.3614861720453081E-2</v>
      </c>
      <c r="CF19" s="68">
        <f t="shared" si="68"/>
        <v>5.584632677251463E-2</v>
      </c>
      <c r="CG19" s="68">
        <f t="shared" si="68"/>
        <v>5.7804396955882964E-2</v>
      </c>
      <c r="CH19" s="68">
        <f t="shared" si="68"/>
        <v>5.6457633748142069E-2</v>
      </c>
      <c r="CI19" s="68">
        <f t="shared" si="68"/>
        <v>8.0245968675416016E-2</v>
      </c>
      <c r="CJ19" s="68">
        <f t="shared" si="68"/>
        <v>6.1968753151120499E-2</v>
      </c>
      <c r="CK19" s="68">
        <f t="shared" si="68"/>
        <v>8.0649975746494684E-2</v>
      </c>
      <c r="CL19" s="68">
        <f t="shared" si="68"/>
        <v>6.744656876971783E-2</v>
      </c>
      <c r="CM19" s="68">
        <f t="shared" si="68"/>
        <v>7.0438269402286091E-2</v>
      </c>
      <c r="CN19" s="68">
        <f t="shared" ref="CN19:CX19" si="69">+CN3/($CM$7-CC7+CN7)</f>
        <v>7.3558028563661185E-2</v>
      </c>
      <c r="CO19" s="68">
        <f t="shared" si="69"/>
        <v>5.6826615305000119E-2</v>
      </c>
      <c r="CP19" s="68">
        <f t="shared" si="69"/>
        <v>5.6496885402071366E-2</v>
      </c>
      <c r="CQ19" s="68">
        <f t="shared" si="69"/>
        <v>4.7230993702736548E-2</v>
      </c>
      <c r="CR19" s="68">
        <f t="shared" si="69"/>
        <v>3.5764669778377813E-2</v>
      </c>
      <c r="CS19" s="68">
        <f t="shared" si="69"/>
        <v>3.7131575435773556E-2</v>
      </c>
      <c r="CT19" s="68">
        <f t="shared" si="69"/>
        <v>3.9260781912838945E-2</v>
      </c>
      <c r="CU19" s="68">
        <f t="shared" si="69"/>
        <v>3.2107702355288578E-2</v>
      </c>
      <c r="CV19" s="68">
        <f t="shared" si="69"/>
        <v>5.2892395598178737E-2</v>
      </c>
      <c r="CW19" s="68">
        <f t="shared" si="69"/>
        <v>4.3133397493595502E-2</v>
      </c>
      <c r="CX19" s="68">
        <f t="shared" si="69"/>
        <v>6.0455770630840476E-2</v>
      </c>
      <c r="CY19" s="68">
        <f t="shared" ref="CY19:DO19" si="70">+CY3/CY7</f>
        <v>4.8997046238881854E-2</v>
      </c>
      <c r="CZ19" s="68">
        <f t="shared" si="70"/>
        <v>3.4894523174715697E-2</v>
      </c>
      <c r="DA19" s="68">
        <f t="shared" si="70"/>
        <v>4.1349501576515256E-2</v>
      </c>
      <c r="DB19" s="68">
        <f t="shared" si="70"/>
        <v>3.7481611747146662E-2</v>
      </c>
      <c r="DC19" s="68">
        <f t="shared" si="70"/>
        <v>3.3555460313672042E-2</v>
      </c>
      <c r="DD19" s="68">
        <f t="shared" si="70"/>
        <v>2.9379762383464361E-2</v>
      </c>
      <c r="DE19" s="68">
        <f t="shared" si="70"/>
        <v>3.1674129766924755E-2</v>
      </c>
      <c r="DF19" s="68">
        <f t="shared" si="70"/>
        <v>2.9925481663757861E-2</v>
      </c>
      <c r="DG19" s="68">
        <f t="shared" si="70"/>
        <v>2.6502318383312334E-2</v>
      </c>
      <c r="DH19" s="68">
        <f t="shared" si="70"/>
        <v>2.8920580482795083E-2</v>
      </c>
      <c r="DI19" s="68">
        <f t="shared" si="70"/>
        <v>3.3241964368907501E-2</v>
      </c>
      <c r="DJ19" s="68">
        <f t="shared" si="70"/>
        <v>3.6003596998494883E-2</v>
      </c>
      <c r="DK19" s="68">
        <f t="shared" si="70"/>
        <v>3.366442007108178E-2</v>
      </c>
      <c r="DL19" s="68">
        <f t="shared" si="70"/>
        <v>3.4575518806772211E-2</v>
      </c>
      <c r="DM19" s="68">
        <f t="shared" si="70"/>
        <v>3.5053010529974546E-2</v>
      </c>
      <c r="DN19" s="68">
        <f t="shared" si="70"/>
        <v>3.0773733138004539E-2</v>
      </c>
      <c r="DO19" s="68">
        <f t="shared" si="70"/>
        <v>3.0050253195982857E-2</v>
      </c>
      <c r="DP19" s="68">
        <v>2.4119921044168068E-2</v>
      </c>
      <c r="DQ19" s="68">
        <v>2.944414089478525E-2</v>
      </c>
      <c r="DR19" s="68">
        <f t="shared" ref="DR19:EA19" si="71">+DR3/DR7</f>
        <v>3.0888370713180815E-2</v>
      </c>
      <c r="DS19" s="68">
        <f t="shared" si="71"/>
        <v>2.5665792866642664E-2</v>
      </c>
      <c r="DT19" s="68">
        <f t="shared" si="71"/>
        <v>3.0569042484302821E-2</v>
      </c>
      <c r="DU19" s="68">
        <f t="shared" si="71"/>
        <v>2.5623718659295126E-2</v>
      </c>
      <c r="DV19" s="68">
        <f t="shared" si="71"/>
        <v>2.5277276104921656E-2</v>
      </c>
      <c r="DW19" s="68">
        <f t="shared" si="71"/>
        <v>2.360368442639392E-2</v>
      </c>
      <c r="DX19" s="68">
        <f t="shared" si="71"/>
        <v>2.303687278972788E-2</v>
      </c>
      <c r="DY19" s="68">
        <f t="shared" si="71"/>
        <v>3.1140299251727389E-2</v>
      </c>
      <c r="DZ19" s="163">
        <f t="shared" si="71"/>
        <v>3.1588284663533757E-2</v>
      </c>
      <c r="EA19" s="163">
        <f t="shared" si="71"/>
        <v>3.2065831875784975E-2</v>
      </c>
      <c r="EB19" s="146">
        <f t="shared" ref="EB19" si="72">+EB3/EB7</f>
        <v>3.2144241345800587E-2</v>
      </c>
    </row>
    <row r="20" spans="1:133" s="152" customFormat="1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</row>
    <row r="21" spans="1:133" s="152" customFormat="1">
      <c r="A21" s="153" t="s">
        <v>246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>
        <f t="shared" ref="DW21:EB21" si="73">+(DW4+DW11*5)/(DW8+DW11+DW12)</f>
        <v>3.0871381481980298</v>
      </c>
      <c r="DX21" s="160">
        <f t="shared" si="73"/>
        <v>3.1418639372715393</v>
      </c>
      <c r="DY21" s="160">
        <f t="shared" si="73"/>
        <v>3.1926047207117008</v>
      </c>
      <c r="DZ21" s="160">
        <f t="shared" si="73"/>
        <v>3.231834081975586</v>
      </c>
      <c r="EA21" s="160">
        <f t="shared" si="73"/>
        <v>3.1353717457450259</v>
      </c>
      <c r="EB21" s="149">
        <f t="shared" si="73"/>
        <v>3.0954909528511521</v>
      </c>
      <c r="EC21" s="164">
        <f>0.4*EB8</f>
        <v>408784</v>
      </c>
    </row>
    <row r="22" spans="1:133" s="152" customFormat="1">
      <c r="A22" s="153" t="s">
        <v>247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>
        <f t="shared" ref="DW22:EB22" si="74">+(DW5+DW11*5)/(DW8+DW11+DW12)</f>
        <v>2.9080578108253095</v>
      </c>
      <c r="DX22" s="160">
        <f t="shared" si="74"/>
        <v>2.9668276747892186</v>
      </c>
      <c r="DY22" s="160">
        <f t="shared" si="74"/>
        <v>2.9556225192201566</v>
      </c>
      <c r="DZ22" s="160">
        <f t="shared" si="74"/>
        <v>2.991634871977479</v>
      </c>
      <c r="EA22" s="160">
        <f t="shared" si="74"/>
        <v>2.8930315758091245</v>
      </c>
      <c r="EB22" s="149">
        <f t="shared" si="74"/>
        <v>2.8571135326797235</v>
      </c>
    </row>
    <row r="23" spans="1:133" ht="24">
      <c r="A23" s="69" t="s">
        <v>48</v>
      </c>
      <c r="P23" s="70"/>
      <c r="Q23" s="70"/>
      <c r="R23" s="70"/>
      <c r="S23" s="70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</row>
    <row r="24" spans="1:133">
      <c r="CX24" s="71"/>
      <c r="CY24" s="71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1"/>
      <c r="DT24" s="73"/>
      <c r="EB24" s="165"/>
    </row>
    <row r="25" spans="1:133">
      <c r="A25" s="129"/>
      <c r="B25" s="130" t="s">
        <v>89</v>
      </c>
      <c r="C25" s="130" t="s">
        <v>101</v>
      </c>
      <c r="D25" s="130" t="s">
        <v>112</v>
      </c>
      <c r="E25" s="130" t="s">
        <v>123</v>
      </c>
      <c r="F25" s="130" t="s">
        <v>135</v>
      </c>
      <c r="G25" s="130" t="s">
        <v>147</v>
      </c>
      <c r="H25" s="130" t="s">
        <v>158</v>
      </c>
      <c r="I25" s="130" t="s">
        <v>169</v>
      </c>
      <c r="J25" s="130" t="s">
        <v>180</v>
      </c>
      <c r="K25" s="130" t="s">
        <v>192</v>
      </c>
      <c r="L25" s="130" t="s">
        <v>204</v>
      </c>
      <c r="M25" s="130" t="s">
        <v>250</v>
      </c>
      <c r="BH25" s="74"/>
      <c r="BI25" s="74"/>
      <c r="BJ25" s="74"/>
      <c r="BK25" s="74"/>
      <c r="BL25" s="74"/>
      <c r="BM25" s="74"/>
      <c r="BN25" s="74"/>
      <c r="CX25" s="75"/>
      <c r="CY25" s="75"/>
      <c r="CZ25" s="75"/>
      <c r="DA25" s="75"/>
      <c r="DB25" s="75"/>
      <c r="DC25" s="75"/>
      <c r="DD25" s="75"/>
      <c r="DE25" s="75"/>
      <c r="DF25" s="75"/>
      <c r="DG25" s="76"/>
      <c r="DH25" s="76"/>
      <c r="DI25" s="76"/>
      <c r="DJ25" s="76"/>
      <c r="DK25" s="76"/>
      <c r="DL25" s="76"/>
      <c r="DM25" s="76"/>
      <c r="DN25" s="75"/>
      <c r="EB25" s="165"/>
    </row>
    <row r="26" spans="1:133">
      <c r="A26" s="97" t="s">
        <v>49</v>
      </c>
      <c r="B26" s="98">
        <f>L5</f>
        <v>558856</v>
      </c>
      <c r="C26" s="98">
        <f>W5</f>
        <v>577437</v>
      </c>
      <c r="D26" s="98">
        <f>AH5</f>
        <v>684694</v>
      </c>
      <c r="E26" s="98">
        <f>AS5</f>
        <v>862585</v>
      </c>
      <c r="F26" s="98">
        <f>BE5</f>
        <v>992937.02485008002</v>
      </c>
      <c r="G26" s="98">
        <f>+BQ5</f>
        <v>486511.21665553091</v>
      </c>
      <c r="H26" s="98">
        <f>+CB5</f>
        <v>398541.5528857701</v>
      </c>
      <c r="I26" s="98">
        <f>+CM5</f>
        <v>1581259.5598618854</v>
      </c>
      <c r="J26" s="98">
        <f>+CX5</f>
        <v>1752414</v>
      </c>
      <c r="K26" s="98">
        <f>+DJ5</f>
        <v>2808200.3432135298</v>
      </c>
      <c r="L26" s="98">
        <f>+DV5</f>
        <v>2905796.074773422</v>
      </c>
      <c r="M26" s="98">
        <f>+EB5</f>
        <v>2893308.7954674521</v>
      </c>
      <c r="BN26" s="77"/>
      <c r="BP26" s="78"/>
      <c r="CX26" s="71"/>
      <c r="CY26" s="71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80"/>
    </row>
    <row r="27" spans="1:133">
      <c r="A27" s="97" t="s">
        <v>50</v>
      </c>
      <c r="B27" s="98">
        <f>+L4</f>
        <v>705877</v>
      </c>
      <c r="C27" s="98">
        <f>W4</f>
        <v>718503</v>
      </c>
      <c r="D27" s="98">
        <f>AH4</f>
        <v>884817</v>
      </c>
      <c r="E27" s="98">
        <f>AS4</f>
        <v>1015157</v>
      </c>
      <c r="F27" s="98">
        <f>BE4</f>
        <v>1126326</v>
      </c>
      <c r="G27" s="98">
        <f>+BQ4</f>
        <v>679598.41019082093</v>
      </c>
      <c r="H27" s="98">
        <f>+CB4</f>
        <v>690354</v>
      </c>
      <c r="I27" s="98">
        <f>+CM4</f>
        <v>1996737.3231030118</v>
      </c>
      <c r="J27" s="98">
        <f>+CX4</f>
        <v>2144277</v>
      </c>
      <c r="K27" s="98">
        <f>+DJ4</f>
        <v>3094263.9348665201</v>
      </c>
      <c r="L27" s="98">
        <f>+DV4</f>
        <v>3125117.8997164294</v>
      </c>
      <c r="M27" s="98">
        <f>+EB4</f>
        <v>3170727.1952958005</v>
      </c>
      <c r="DG27" s="71"/>
      <c r="DH27" s="71"/>
      <c r="DI27" s="71"/>
      <c r="DJ27" s="71"/>
      <c r="DK27" s="71"/>
      <c r="DL27" s="71"/>
      <c r="DM27" s="71"/>
      <c r="DN27" s="80"/>
    </row>
    <row r="28" spans="1:133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BA28" s="82"/>
      <c r="DG28" s="71"/>
      <c r="DH28" s="71"/>
      <c r="DI28" s="71"/>
      <c r="DJ28" s="71"/>
      <c r="DK28" s="71"/>
      <c r="DL28" s="71"/>
      <c r="DM28" s="71"/>
      <c r="DN28" s="71"/>
    </row>
    <row r="29" spans="1:133">
      <c r="A29" s="131" t="s">
        <v>51</v>
      </c>
      <c r="B29" s="132" t="str">
        <f t="shared" ref="B29:L29" si="75">+B25</f>
        <v>2006_12</v>
      </c>
      <c r="C29" s="132" t="str">
        <f t="shared" si="75"/>
        <v>2007_12</v>
      </c>
      <c r="D29" s="132" t="str">
        <f t="shared" si="75"/>
        <v>2008_12</v>
      </c>
      <c r="E29" s="132" t="str">
        <f t="shared" si="75"/>
        <v>2009_12</v>
      </c>
      <c r="F29" s="132" t="str">
        <f t="shared" si="75"/>
        <v>2010_12</v>
      </c>
      <c r="G29" s="132" t="str">
        <f t="shared" si="75"/>
        <v>2011_12</v>
      </c>
      <c r="H29" s="132" t="str">
        <f t="shared" si="75"/>
        <v>2012_12</v>
      </c>
      <c r="I29" s="132" t="str">
        <f t="shared" si="75"/>
        <v>2013_12</v>
      </c>
      <c r="J29" s="132" t="str">
        <f t="shared" si="75"/>
        <v>2014_12</v>
      </c>
      <c r="K29" s="132" t="str">
        <f t="shared" si="75"/>
        <v>2015_12</v>
      </c>
      <c r="L29" s="132" t="str">
        <f t="shared" si="75"/>
        <v>2016_12</v>
      </c>
      <c r="M29" s="132" t="str">
        <f>+M25</f>
        <v>2017_06</v>
      </c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</row>
    <row r="30" spans="1:133">
      <c r="A30" s="57" t="s">
        <v>43</v>
      </c>
      <c r="B30" s="99">
        <f>L15</f>
        <v>1.460702467890244</v>
      </c>
      <c r="C30" s="99">
        <f>W15</f>
        <v>1.0920711710927955</v>
      </c>
      <c r="D30" s="99">
        <f>AH15</f>
        <v>1.2015909574519454</v>
      </c>
      <c r="E30" s="99">
        <f>AS15</f>
        <v>1.5653934239992451</v>
      </c>
      <c r="F30" s="99">
        <f>BE15</f>
        <v>1.845040903515172</v>
      </c>
      <c r="G30" s="99">
        <f>+BQ15</f>
        <v>0.85633607516533816</v>
      </c>
      <c r="H30" s="99">
        <f>CB15</f>
        <v>0.59386756403455576</v>
      </c>
      <c r="I30" s="99">
        <f>+CM15</f>
        <v>1.8986651007494779</v>
      </c>
      <c r="J30" s="99">
        <f>+CX15</f>
        <v>2.0969389769786084</v>
      </c>
      <c r="K30" s="99">
        <f>+DJ15</f>
        <v>2.878569862061485</v>
      </c>
      <c r="L30" s="99">
        <f>+DV15</f>
        <v>2.8240318797587665</v>
      </c>
      <c r="M30" s="99">
        <f>+EB15</f>
        <v>2.8311370263684021</v>
      </c>
    </row>
    <row r="31" spans="1:133">
      <c r="A31" s="57" t="s">
        <v>44</v>
      </c>
      <c r="B31" s="99">
        <f>L16</f>
        <v>10.310005659004554</v>
      </c>
      <c r="C31" s="99">
        <f>W16</f>
        <v>9.7834067276024133</v>
      </c>
      <c r="D31" s="99">
        <f>AH16</f>
        <v>9.9968923401929715</v>
      </c>
      <c r="E31" s="99">
        <f>AS16</f>
        <v>6.8609955923002213</v>
      </c>
      <c r="F31" s="99">
        <f>BE16</f>
        <v>8.5957915626670722</v>
      </c>
      <c r="G31" s="99">
        <f>BQ16</f>
        <v>8.8505696436696653</v>
      </c>
      <c r="H31" s="99">
        <f>CB16</f>
        <v>12.740294257237776</v>
      </c>
      <c r="I31" s="99">
        <f>+CM16</f>
        <v>10.383639130945189</v>
      </c>
      <c r="J31" s="99">
        <f>+CX16</f>
        <v>5.825665153569572</v>
      </c>
      <c r="K31" s="99">
        <f>+DJ16</f>
        <v>4.7033917508376923</v>
      </c>
      <c r="L31" s="99">
        <f>+DV16</f>
        <v>3.5210261744989411</v>
      </c>
      <c r="M31" s="99">
        <f>+EB16</f>
        <v>3.5362304799011754</v>
      </c>
      <c r="BG31" s="84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6"/>
      <c r="DM31" s="86"/>
    </row>
    <row r="32" spans="1:133">
      <c r="A32" s="57" t="s">
        <v>45</v>
      </c>
      <c r="B32" s="65">
        <f>L17</f>
        <v>1.2920893519010173E-2</v>
      </c>
      <c r="C32" s="65">
        <f>W17</f>
        <v>1.5667700724478238E-2</v>
      </c>
      <c r="D32" s="65">
        <f>AH17</f>
        <v>1.4215431624147979E-2</v>
      </c>
      <c r="E32" s="65">
        <f>AS17</f>
        <v>1.7503834698452566E-2</v>
      </c>
      <c r="F32" s="65">
        <f>BE17</f>
        <v>1.4041263480469662E-2</v>
      </c>
      <c r="G32" s="65">
        <f>BQ17</f>
        <v>1.269262888334035E-2</v>
      </c>
      <c r="H32" s="65">
        <f>CB17</f>
        <v>9.9278491768376095E-3</v>
      </c>
      <c r="I32" s="65">
        <f>+CM17</f>
        <v>1.3597720259591172E-2</v>
      </c>
      <c r="J32" s="65">
        <f>+CX17</f>
        <v>2.2131400917072119E-2</v>
      </c>
      <c r="K32" s="65">
        <f>+DJ17</f>
        <v>2.6104986056741893E-2</v>
      </c>
      <c r="L32" s="65">
        <f>+DV17</f>
        <v>3.3680203396706562E-2</v>
      </c>
      <c r="M32" s="65">
        <f>+EB17</f>
        <v>3.3485844204855314E-2</v>
      </c>
    </row>
    <row r="33" spans="1:132">
      <c r="A33" s="131" t="s">
        <v>51</v>
      </c>
      <c r="B33" s="133" t="str">
        <f t="shared" ref="B33:L33" si="76">+B29</f>
        <v>2006_12</v>
      </c>
      <c r="C33" s="133" t="str">
        <f t="shared" si="76"/>
        <v>2007_12</v>
      </c>
      <c r="D33" s="133" t="str">
        <f t="shared" si="76"/>
        <v>2008_12</v>
      </c>
      <c r="E33" s="133" t="str">
        <f t="shared" si="76"/>
        <v>2009_12</v>
      </c>
      <c r="F33" s="133" t="str">
        <f t="shared" si="76"/>
        <v>2010_12</v>
      </c>
      <c r="G33" s="133" t="str">
        <f t="shared" si="76"/>
        <v>2011_12</v>
      </c>
      <c r="H33" s="133" t="str">
        <f t="shared" si="76"/>
        <v>2012_12</v>
      </c>
      <c r="I33" s="133" t="str">
        <f t="shared" si="76"/>
        <v>2013_12</v>
      </c>
      <c r="J33" s="133" t="str">
        <f t="shared" si="76"/>
        <v>2014_12</v>
      </c>
      <c r="K33" s="133" t="str">
        <f t="shared" si="76"/>
        <v>2015_12</v>
      </c>
      <c r="L33" s="133" t="str">
        <f t="shared" si="76"/>
        <v>2016_12</v>
      </c>
      <c r="M33" s="133" t="str">
        <f>+M29</f>
        <v>2017_06</v>
      </c>
    </row>
    <row r="34" spans="1:132">
      <c r="A34" s="57" t="s">
        <v>52</v>
      </c>
      <c r="B34" s="68">
        <f>+L19</f>
        <v>4.2653962436800641E-2</v>
      </c>
      <c r="C34" s="68">
        <f>+W19</f>
        <v>3.5029881905200844E-2</v>
      </c>
      <c r="D34" s="68">
        <f>+AH19</f>
        <v>4.3791194495679045E-2</v>
      </c>
      <c r="E34" s="68">
        <f>+AS19</f>
        <v>2.9528130899815271E-2</v>
      </c>
      <c r="F34" s="68">
        <f>+BE19</f>
        <v>3.0810393049746494E-2</v>
      </c>
      <c r="G34" s="68">
        <f>+BQ19</f>
        <v>3.4139031186385893E-2</v>
      </c>
      <c r="H34" s="68">
        <f>+CB19</f>
        <v>5.4998955156601345E-2</v>
      </c>
      <c r="I34" s="68">
        <f>+CM19</f>
        <v>7.0438269402286091E-2</v>
      </c>
      <c r="J34" s="68">
        <f>+CX19</f>
        <v>6.0455770630840476E-2</v>
      </c>
      <c r="K34" s="68">
        <f>+DJ19</f>
        <v>3.6003596998494883E-2</v>
      </c>
      <c r="L34" s="68">
        <f>+DV19</f>
        <v>2.5277276104921656E-2</v>
      </c>
      <c r="M34" s="68">
        <f>+EB19</f>
        <v>3.2144241345800587E-2</v>
      </c>
    </row>
    <row r="35" spans="1:132" s="81" customFormat="1">
      <c r="DZ35" s="164"/>
      <c r="EA35" s="164"/>
      <c r="EB35" s="164"/>
    </row>
    <row r="41" spans="1:132">
      <c r="O41" s="87"/>
    </row>
  </sheetData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N28"/>
  <sheetViews>
    <sheetView showGridLines="0" workbookViewId="0">
      <selection activeCell="D38" sqref="D38"/>
    </sheetView>
  </sheetViews>
  <sheetFormatPr baseColWidth="10" defaultRowHeight="12"/>
  <cols>
    <col min="1" max="1" width="1.7109375" style="88" customWidth="1"/>
    <col min="2" max="2" width="12" style="88" bestFit="1" customWidth="1"/>
    <col min="3" max="12" width="9.7109375" style="88" customWidth="1"/>
    <col min="13" max="13" width="11.85546875" style="88" bestFit="1" customWidth="1"/>
    <col min="14" max="16384" width="11.42578125" style="88"/>
  </cols>
  <sheetData>
    <row r="2" spans="2:14">
      <c r="B2" s="135"/>
      <c r="C2" s="136" t="s">
        <v>53</v>
      </c>
      <c r="D2" s="136" t="s">
        <v>54</v>
      </c>
      <c r="E2" s="136" t="s">
        <v>55</v>
      </c>
      <c r="F2" s="136" t="s">
        <v>56</v>
      </c>
      <c r="G2" s="136" t="s">
        <v>57</v>
      </c>
      <c r="H2" s="136" t="s">
        <v>58</v>
      </c>
      <c r="I2" s="136" t="s">
        <v>59</v>
      </c>
      <c r="J2" s="136">
        <v>2024</v>
      </c>
      <c r="K2" s="136">
        <v>2025</v>
      </c>
      <c r="L2" s="137" t="s">
        <v>60</v>
      </c>
    </row>
    <row r="3" spans="2:14">
      <c r="B3" s="138" t="s">
        <v>23</v>
      </c>
      <c r="C3" s="139">
        <f>450325.029558663+30766.48562153</f>
        <v>481091.515180193</v>
      </c>
      <c r="D3" s="139">
        <v>529085.1515850994</v>
      </c>
      <c r="E3" s="139">
        <v>557470.87832338479</v>
      </c>
      <c r="F3" s="139">
        <v>596077.18568675697</v>
      </c>
      <c r="G3" s="139">
        <v>503215.32593167899</v>
      </c>
      <c r="H3" s="139">
        <v>309696.23159385961</v>
      </c>
      <c r="I3" s="139">
        <v>182796.69345314964</v>
      </c>
      <c r="J3" s="139">
        <v>6453.8363095285713</v>
      </c>
      <c r="K3" s="139">
        <v>4840.3772321464285</v>
      </c>
      <c r="L3" s="139">
        <f>SUM(C3:K3)</f>
        <v>3170727.1952957972</v>
      </c>
      <c r="N3" s="90"/>
    </row>
    <row r="4" spans="2:14">
      <c r="C4" s="89"/>
      <c r="D4" s="89"/>
      <c r="E4" s="89"/>
      <c r="F4" s="89"/>
      <c r="G4" s="89"/>
      <c r="H4" s="89"/>
      <c r="I4" s="89"/>
      <c r="J4" s="89"/>
      <c r="K4" s="89"/>
    </row>
    <row r="5" spans="2:14">
      <c r="L5" s="127"/>
    </row>
    <row r="28" spans="2:2">
      <c r="B28" s="134" t="s">
        <v>209</v>
      </c>
    </row>
  </sheetData>
  <pageMargins left="0.7" right="0.7" top="0.75" bottom="0.75" header="0.3" footer="0.3"/>
  <pageSetup orientation="portrait" r:id="rId1"/>
  <ignoredErrors>
    <ignoredError sqref="C2:I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I51"/>
  <sheetViews>
    <sheetView showGridLines="0" tabSelected="1" zoomScaleNormal="100" workbookViewId="0">
      <selection activeCell="L14" sqref="L14"/>
    </sheetView>
  </sheetViews>
  <sheetFormatPr baseColWidth="10" defaultRowHeight="12"/>
  <cols>
    <col min="1" max="1" width="1.7109375" style="1" customWidth="1"/>
    <col min="2" max="2" width="0.85546875" style="1" customWidth="1"/>
    <col min="3" max="3" width="27.140625" style="1" customWidth="1"/>
    <col min="4" max="4" width="13.5703125" style="1" bestFit="1" customWidth="1"/>
    <col min="5" max="5" width="15.7109375" style="1" customWidth="1"/>
    <col min="6" max="6" width="2.7109375" style="1" customWidth="1"/>
    <col min="7" max="7" width="28.85546875" style="1" customWidth="1"/>
    <col min="8" max="8" width="11.7109375" style="1" bestFit="1" customWidth="1"/>
    <col min="9" max="9" width="0.85546875" style="1" customWidth="1"/>
    <col min="10" max="16384" width="11.42578125" style="1"/>
  </cols>
  <sheetData>
    <row r="2" spans="2:9" ht="11.25" customHeight="1">
      <c r="B2" s="167" t="s">
        <v>251</v>
      </c>
      <c r="C2" s="168" t="s">
        <v>61</v>
      </c>
      <c r="D2" s="168"/>
      <c r="E2" s="168"/>
      <c r="F2" s="168"/>
      <c r="G2" s="168"/>
      <c r="H2" s="168"/>
      <c r="I2" s="169"/>
    </row>
    <row r="3" spans="2:9" ht="11.25" customHeight="1">
      <c r="B3" s="170"/>
      <c r="C3" s="171"/>
      <c r="D3" s="171"/>
      <c r="E3" s="171"/>
      <c r="F3" s="171"/>
      <c r="G3" s="171"/>
      <c r="H3" s="171"/>
      <c r="I3" s="172"/>
    </row>
    <row r="4" spans="2:9">
      <c r="B4" s="2"/>
      <c r="C4" s="3"/>
      <c r="D4" s="4"/>
      <c r="E4" s="4"/>
      <c r="F4" s="4"/>
      <c r="G4" s="3"/>
      <c r="H4" s="5"/>
      <c r="I4" s="6"/>
    </row>
    <row r="5" spans="2:9">
      <c r="B5" s="2"/>
      <c r="C5" s="105" t="s">
        <v>223</v>
      </c>
      <c r="D5" s="106" t="s">
        <v>26</v>
      </c>
      <c r="E5" s="3"/>
      <c r="F5" s="7"/>
      <c r="G5" s="105" t="s">
        <v>224</v>
      </c>
      <c r="H5" s="106" t="s">
        <v>26</v>
      </c>
      <c r="I5" s="6"/>
    </row>
    <row r="6" spans="2:9">
      <c r="B6" s="2"/>
      <c r="C6" s="8" t="s">
        <v>0</v>
      </c>
      <c r="D6" s="9">
        <f>+Deuda!D6</f>
        <v>0.75399079168283067</v>
      </c>
      <c r="E6" s="10"/>
      <c r="F6" s="3"/>
      <c r="G6" s="11" t="s">
        <v>1</v>
      </c>
      <c r="H6" s="9">
        <f>+Deuda!H6</f>
        <v>0.31579051211535419</v>
      </c>
      <c r="I6" s="6"/>
    </row>
    <row r="7" spans="2:9">
      <c r="B7" s="2"/>
      <c r="C7" s="8" t="s">
        <v>2</v>
      </c>
      <c r="D7" s="12">
        <f>+Deuda!D7</f>
        <v>0.10080304681227457</v>
      </c>
      <c r="E7" s="10"/>
      <c r="F7" s="13"/>
      <c r="G7" s="11" t="s">
        <v>3</v>
      </c>
      <c r="H7" s="9">
        <f>+Deuda!H7</f>
        <v>0.25583547511853466</v>
      </c>
      <c r="I7" s="6"/>
    </row>
    <row r="8" spans="2:9">
      <c r="B8" s="2"/>
      <c r="C8" s="8" t="s">
        <v>4</v>
      </c>
      <c r="D8" s="12">
        <f>+Deuda!D8</f>
        <v>3.5232330570618246E-2</v>
      </c>
      <c r="E8" s="10"/>
      <c r="F8" s="13"/>
      <c r="G8" s="11" t="s">
        <v>5</v>
      </c>
      <c r="H8" s="9">
        <f>+Deuda!H8</f>
        <v>0.16679044007074767</v>
      </c>
      <c r="I8" s="6"/>
    </row>
    <row r="9" spans="2:9">
      <c r="B9" s="2"/>
      <c r="C9" s="8" t="s">
        <v>6</v>
      </c>
      <c r="D9" s="12">
        <f>+Deuda!D9</f>
        <v>0.10997383093427666</v>
      </c>
      <c r="E9" s="10"/>
      <c r="F9" s="13"/>
      <c r="G9" s="11" t="s">
        <v>238</v>
      </c>
      <c r="H9" s="14">
        <f>+Deuda!H9</f>
        <v>8.6937917536400747E-2</v>
      </c>
      <c r="I9" s="6"/>
    </row>
    <row r="10" spans="2:9">
      <c r="B10" s="2"/>
      <c r="C10" s="140" t="s">
        <v>8</v>
      </c>
      <c r="D10" s="12">
        <f>+Deuda!D10</f>
        <v>0</v>
      </c>
      <c r="E10" s="10"/>
      <c r="F10" s="13"/>
      <c r="G10" s="11" t="s">
        <v>239</v>
      </c>
      <c r="H10" s="14">
        <f>+Deuda!H10</f>
        <v>9.1401367597691005E-2</v>
      </c>
      <c r="I10" s="6"/>
    </row>
    <row r="11" spans="2:9">
      <c r="B11" s="2"/>
      <c r="C11" s="141"/>
      <c r="D11" s="142"/>
      <c r="E11" s="3"/>
      <c r="F11" s="13"/>
      <c r="G11" s="11" t="s">
        <v>240</v>
      </c>
      <c r="H11" s="14">
        <f>+Deuda!H11</f>
        <v>1.3866215215236443E-2</v>
      </c>
      <c r="I11" s="6"/>
    </row>
    <row r="12" spans="2:9">
      <c r="B12" s="2"/>
      <c r="C12" s="17"/>
      <c r="D12" s="18"/>
      <c r="E12" s="19"/>
      <c r="F12" s="20"/>
      <c r="G12" s="21" t="s">
        <v>11</v>
      </c>
      <c r="H12" s="22">
        <f>+Deuda!H12</f>
        <v>6.921479498912117E-2</v>
      </c>
      <c r="I12" s="6"/>
    </row>
    <row r="13" spans="2:9">
      <c r="B13" s="2"/>
      <c r="C13" s="3"/>
      <c r="D13" s="23"/>
      <c r="E13" s="13"/>
      <c r="F13" s="20"/>
      <c r="H13" s="18"/>
      <c r="I13" s="6"/>
    </row>
    <row r="14" spans="2:9">
      <c r="B14" s="2"/>
      <c r="E14" s="3"/>
      <c r="F14" s="20"/>
      <c r="G14" s="3"/>
      <c r="H14" s="5"/>
      <c r="I14" s="6"/>
    </row>
    <row r="15" spans="2:9">
      <c r="B15" s="2"/>
      <c r="C15" s="105" t="s">
        <v>225</v>
      </c>
      <c r="D15" s="106" t="s">
        <v>64</v>
      </c>
      <c r="E15" s="24"/>
      <c r="F15" s="7"/>
      <c r="G15" s="119" t="s">
        <v>226</v>
      </c>
      <c r="H15" s="120" t="s">
        <v>64</v>
      </c>
      <c r="I15" s="6"/>
    </row>
    <row r="16" spans="2:9">
      <c r="B16" s="2"/>
      <c r="C16" s="8" t="s">
        <v>12</v>
      </c>
      <c r="D16" s="9">
        <f>+Deuda!D16</f>
        <v>0.85316785865752987</v>
      </c>
      <c r="E16" s="24"/>
      <c r="F16" s="20"/>
      <c r="G16" s="25" t="s">
        <v>1</v>
      </c>
      <c r="H16" s="26">
        <f>+Deuda!H16</f>
        <v>0.31579051211535419</v>
      </c>
      <c r="I16" s="6"/>
    </row>
    <row r="17" spans="2:9">
      <c r="B17" s="2"/>
      <c r="C17" s="8" t="s">
        <v>2</v>
      </c>
      <c r="D17" s="12">
        <f>+Deuda!D17</f>
        <v>0.10080304681227457</v>
      </c>
      <c r="G17" s="25" t="s">
        <v>3</v>
      </c>
      <c r="H17" s="26">
        <f>+Deuda!H17</f>
        <v>0.25583547511853466</v>
      </c>
      <c r="I17" s="6"/>
    </row>
    <row r="18" spans="2:9">
      <c r="B18" s="2"/>
      <c r="C18" s="8" t="s">
        <v>4</v>
      </c>
      <c r="D18" s="12">
        <f>+Deuda!D18</f>
        <v>3.5232330570618246E-2</v>
      </c>
      <c r="G18" s="25" t="s">
        <v>5</v>
      </c>
      <c r="H18" s="26">
        <f>+Deuda!H18</f>
        <v>0.16679044007074767</v>
      </c>
      <c r="I18" s="6"/>
    </row>
    <row r="19" spans="2:9">
      <c r="B19" s="2"/>
      <c r="C19" s="8" t="s">
        <v>13</v>
      </c>
      <c r="D19" s="12">
        <f>+Deuda!D19</f>
        <v>1.0796763959577607E-2</v>
      </c>
      <c r="G19" s="27" t="s">
        <v>9</v>
      </c>
      <c r="H19" s="28">
        <f>+Deuda!H19</f>
        <v>8.6937917536400747E-2</v>
      </c>
      <c r="I19" s="6"/>
    </row>
    <row r="20" spans="2:9">
      <c r="B20" s="2"/>
      <c r="C20" s="8" t="s">
        <v>8</v>
      </c>
      <c r="D20" s="12">
        <f>+Deuda!D20</f>
        <v>0</v>
      </c>
      <c r="E20" s="3"/>
      <c r="F20" s="3"/>
      <c r="G20" s="27" t="s">
        <v>239</v>
      </c>
      <c r="H20" s="28">
        <f>+Deuda!H20</f>
        <v>9.1394550372971214E-2</v>
      </c>
      <c r="I20" s="6"/>
    </row>
    <row r="21" spans="2:9">
      <c r="B21" s="2"/>
      <c r="C21" s="143"/>
      <c r="D21" s="144"/>
      <c r="G21" s="27" t="s">
        <v>240</v>
      </c>
      <c r="H21" s="28">
        <f>+Deuda!H21</f>
        <v>7.3460099633994261E-2</v>
      </c>
      <c r="I21" s="6"/>
    </row>
    <row r="22" spans="2:9">
      <c r="B22" s="2"/>
      <c r="C22" s="17"/>
      <c r="G22" s="29" t="s">
        <v>11</v>
      </c>
      <c r="H22" s="30">
        <f>+Deuda!H22</f>
        <v>9.6277277950831582E-3</v>
      </c>
      <c r="I22" s="6"/>
    </row>
    <row r="23" spans="2:9">
      <c r="B23" s="2"/>
      <c r="C23" s="17"/>
      <c r="H23" s="18"/>
      <c r="I23" s="6"/>
    </row>
    <row r="24" spans="2:9">
      <c r="B24" s="2"/>
      <c r="C24" s="3"/>
      <c r="G24" s="3"/>
      <c r="H24" s="31"/>
      <c r="I24" s="6"/>
    </row>
    <row r="25" spans="2:9" ht="36">
      <c r="B25" s="2"/>
      <c r="C25" s="121" t="s">
        <v>68</v>
      </c>
      <c r="D25" s="122" t="s">
        <v>69</v>
      </c>
      <c r="E25" s="123" t="s">
        <v>79</v>
      </c>
      <c r="F25" s="3"/>
      <c r="G25" s="111" t="s">
        <v>228</v>
      </c>
      <c r="H25" s="113" t="s">
        <v>70</v>
      </c>
      <c r="I25" s="6"/>
    </row>
    <row r="26" spans="2:9">
      <c r="B26" s="2"/>
      <c r="C26" s="32" t="s">
        <v>211</v>
      </c>
      <c r="D26" s="33">
        <f>+Deuda!D26</f>
        <v>1793421.779574719</v>
      </c>
      <c r="E26" s="34">
        <f>+Deuda!E26</f>
        <v>8.3136483183492524E-2</v>
      </c>
      <c r="F26" s="35"/>
      <c r="G26" s="36" t="s">
        <v>27</v>
      </c>
      <c r="H26" s="14">
        <f>+Deuda!H26</f>
        <v>9.1564490545226793E-2</v>
      </c>
      <c r="I26" s="6"/>
    </row>
    <row r="27" spans="2:9">
      <c r="B27" s="2"/>
      <c r="C27" s="32" t="s">
        <v>28</v>
      </c>
      <c r="D27" s="33">
        <f>+Deuda!D27</f>
        <v>269644</v>
      </c>
      <c r="E27" s="34">
        <f>+Deuda!E27</f>
        <v>0.10457088072035746</v>
      </c>
      <c r="F27" s="37"/>
      <c r="G27" s="36" t="s">
        <v>241</v>
      </c>
      <c r="H27" s="14">
        <f>+Deuda!H27</f>
        <v>0.70147929109339235</v>
      </c>
      <c r="I27" s="6"/>
    </row>
    <row r="28" spans="2:9">
      <c r="B28" s="2"/>
      <c r="C28" s="32" t="s">
        <v>227</v>
      </c>
      <c r="D28" s="33">
        <f>+Deuda!D28</f>
        <v>601233.12732621853</v>
      </c>
      <c r="E28" s="34">
        <f>+Deuda!E28</f>
        <v>6.0222266399522439E-2</v>
      </c>
      <c r="F28" s="38"/>
      <c r="G28" s="36" t="s">
        <v>29</v>
      </c>
      <c r="H28" s="14">
        <f>+Deuda!H28</f>
        <v>0.20695621836138087</v>
      </c>
      <c r="I28" s="6"/>
    </row>
    <row r="29" spans="2:9">
      <c r="B29" s="2"/>
      <c r="C29" s="32" t="s">
        <v>30</v>
      </c>
      <c r="D29" s="33">
        <f>+Deuda!D29</f>
        <v>349891.61936937657</v>
      </c>
      <c r="E29" s="34">
        <f>+Deuda!E29</f>
        <v>8.2291612010467363E-2</v>
      </c>
      <c r="F29" s="20"/>
      <c r="G29" s="91" t="s">
        <v>31</v>
      </c>
      <c r="H29" s="92">
        <f>+Deuda!H29</f>
        <v>2.7456487587195064</v>
      </c>
      <c r="I29" s="6"/>
    </row>
    <row r="30" spans="2:9">
      <c r="B30" s="2"/>
      <c r="C30" s="32" t="s">
        <v>32</v>
      </c>
      <c r="D30" s="33">
        <f>+Deuda!D30</f>
        <v>110628.13370199694</v>
      </c>
      <c r="E30" s="39">
        <f>+Deuda!E30</f>
        <v>8.8435766601562271E-2</v>
      </c>
      <c r="F30" s="40"/>
      <c r="H30" s="41"/>
      <c r="I30" s="6"/>
    </row>
    <row r="31" spans="2:9">
      <c r="B31" s="2"/>
      <c r="C31" s="32" t="s">
        <v>33</v>
      </c>
      <c r="D31" s="33">
        <f>+Deuda!D31</f>
        <v>0</v>
      </c>
      <c r="E31" s="39">
        <f>+Deuda!E31</f>
        <v>0</v>
      </c>
      <c r="F31" s="20"/>
      <c r="H31" s="41"/>
      <c r="I31" s="6"/>
    </row>
    <row r="32" spans="2:9">
      <c r="B32" s="2"/>
      <c r="C32" s="32" t="s">
        <v>21</v>
      </c>
      <c r="D32" s="33">
        <f>+Deuda!D32</f>
        <v>15142.049701959199</v>
      </c>
      <c r="E32" s="34">
        <f>+Deuda!E32</f>
        <v>9.4089771089725133E-2</v>
      </c>
      <c r="F32" s="37"/>
      <c r="H32" s="31"/>
      <c r="I32" s="6"/>
    </row>
    <row r="33" spans="2:9">
      <c r="B33" s="2"/>
      <c r="C33" s="32" t="s">
        <v>63</v>
      </c>
      <c r="D33" s="33">
        <f>Deuda!D33</f>
        <v>30766.485621529995</v>
      </c>
      <c r="E33" s="34"/>
      <c r="F33" s="37"/>
      <c r="H33" s="31"/>
      <c r="I33" s="6"/>
    </row>
    <row r="34" spans="2:9">
      <c r="B34" s="2"/>
      <c r="C34" s="93" t="s">
        <v>243</v>
      </c>
      <c r="D34" s="101"/>
      <c r="E34" s="94">
        <f>+Deuda!E34</f>
        <v>8.0734976125424227E-2</v>
      </c>
      <c r="F34" s="42"/>
      <c r="H34" s="31"/>
      <c r="I34" s="6"/>
    </row>
    <row r="35" spans="2:9">
      <c r="B35" s="2"/>
      <c r="E35" s="43"/>
      <c r="F35" s="44"/>
      <c r="H35" s="31"/>
      <c r="I35" s="6"/>
    </row>
    <row r="36" spans="2:9">
      <c r="B36" s="2"/>
      <c r="F36" s="44"/>
      <c r="H36" s="31"/>
      <c r="I36" s="6"/>
    </row>
    <row r="37" spans="2:9">
      <c r="B37" s="2"/>
      <c r="C37" s="124" t="s">
        <v>229</v>
      </c>
      <c r="D37" s="125"/>
      <c r="E37" s="126" t="s">
        <v>71</v>
      </c>
      <c r="F37" s="44"/>
      <c r="H37" s="31"/>
      <c r="I37" s="6"/>
    </row>
    <row r="38" spans="2:9">
      <c r="B38" s="2"/>
      <c r="C38" s="36" t="s">
        <v>34</v>
      </c>
      <c r="E38" s="45">
        <f>+Deuda!E38</f>
        <v>3139960.7096742704</v>
      </c>
      <c r="F38" s="44"/>
      <c r="G38" s="46"/>
      <c r="H38" s="31"/>
      <c r="I38" s="6"/>
    </row>
    <row r="39" spans="2:9">
      <c r="B39" s="2"/>
      <c r="C39" s="36" t="s">
        <v>63</v>
      </c>
      <c r="E39" s="45">
        <f>+Deuda!E39</f>
        <v>30766.485621529991</v>
      </c>
      <c r="F39" s="44"/>
      <c r="G39" s="46"/>
      <c r="H39" s="31"/>
      <c r="I39" s="6"/>
    </row>
    <row r="40" spans="2:9">
      <c r="B40" s="2"/>
      <c r="C40" s="100" t="s">
        <v>73</v>
      </c>
      <c r="D40" s="102"/>
      <c r="E40" s="95">
        <f>+Deuda!E40</f>
        <v>3170727.1952958005</v>
      </c>
      <c r="G40" s="47"/>
      <c r="H40" s="31"/>
      <c r="I40" s="6"/>
    </row>
    <row r="41" spans="2:9">
      <c r="B41" s="2"/>
      <c r="C41" s="103" t="s">
        <v>35</v>
      </c>
      <c r="D41" s="104"/>
      <c r="E41" s="96">
        <f>+Deuda!E41</f>
        <v>2893308.7954674521</v>
      </c>
      <c r="F41" s="44"/>
      <c r="G41" s="47"/>
      <c r="H41" s="31"/>
      <c r="I41" s="6"/>
    </row>
    <row r="42" spans="2:9">
      <c r="B42" s="2"/>
      <c r="C42" s="48"/>
      <c r="D42" s="49"/>
      <c r="E42" s="50"/>
      <c r="F42" s="44"/>
      <c r="G42" s="47"/>
      <c r="H42" s="31"/>
      <c r="I42" s="6"/>
    </row>
    <row r="43" spans="2:9">
      <c r="B43" s="2"/>
      <c r="C43" s="55" t="s">
        <v>25</v>
      </c>
      <c r="D43" s="51"/>
      <c r="E43" s="51"/>
      <c r="F43" s="51"/>
      <c r="G43" s="52"/>
      <c r="H43" s="31"/>
      <c r="I43" s="6"/>
    </row>
    <row r="44" spans="2:9" ht="11.25" customHeight="1">
      <c r="B44" s="2"/>
      <c r="C44" s="173" t="s">
        <v>76</v>
      </c>
      <c r="D44" s="173"/>
      <c r="E44" s="173"/>
      <c r="F44" s="173"/>
      <c r="G44" s="173"/>
      <c r="H44" s="173"/>
      <c r="I44" s="6"/>
    </row>
    <row r="45" spans="2:9" ht="11.25" customHeight="1">
      <c r="B45" s="2"/>
      <c r="C45" s="177" t="s">
        <v>230</v>
      </c>
      <c r="D45" s="173"/>
      <c r="E45" s="173"/>
      <c r="F45" s="173"/>
      <c r="G45" s="173"/>
      <c r="H45" s="173"/>
      <c r="I45" s="6"/>
    </row>
    <row r="46" spans="2:9" ht="11.25" customHeight="1">
      <c r="B46" s="2"/>
      <c r="C46" s="173" t="s">
        <v>231</v>
      </c>
      <c r="D46" s="173"/>
      <c r="E46" s="173"/>
      <c r="F46" s="173"/>
      <c r="G46" s="173"/>
      <c r="H46" s="173"/>
      <c r="I46" s="6"/>
    </row>
    <row r="47" spans="2:9" ht="11.25" customHeight="1">
      <c r="B47" s="2"/>
      <c r="C47" s="173" t="s">
        <v>77</v>
      </c>
      <c r="D47" s="173"/>
      <c r="E47" s="173"/>
      <c r="F47" s="173"/>
      <c r="G47" s="173"/>
      <c r="H47" s="173"/>
      <c r="I47" s="6"/>
    </row>
    <row r="48" spans="2:9" ht="11.25" customHeight="1">
      <c r="B48" s="2"/>
      <c r="C48" s="175" t="s">
        <v>232</v>
      </c>
      <c r="D48" s="175"/>
      <c r="E48" s="175"/>
      <c r="F48" s="175"/>
      <c r="G48" s="175"/>
      <c r="H48" s="175"/>
      <c r="I48" s="6"/>
    </row>
    <row r="49" spans="2:9" ht="11.25" customHeight="1">
      <c r="B49" s="2"/>
      <c r="C49" s="173" t="s">
        <v>234</v>
      </c>
      <c r="D49" s="173"/>
      <c r="E49" s="173"/>
      <c r="F49" s="173"/>
      <c r="G49" s="173"/>
      <c r="H49" s="173"/>
      <c r="I49" s="6"/>
    </row>
    <row r="50" spans="2:9" ht="11.25" customHeight="1">
      <c r="B50" s="53"/>
      <c r="C50" s="174" t="s">
        <v>233</v>
      </c>
      <c r="D50" s="174"/>
      <c r="E50" s="174"/>
      <c r="F50" s="174"/>
      <c r="G50" s="174"/>
      <c r="H50" s="174"/>
      <c r="I50" s="54"/>
    </row>
    <row r="51" spans="2:9">
      <c r="E51" s="47"/>
    </row>
  </sheetData>
  <mergeCells count="8">
    <mergeCell ref="B2:I3"/>
    <mergeCell ref="C47:H47"/>
    <mergeCell ref="C48:H48"/>
    <mergeCell ref="C46:H46"/>
    <mergeCell ref="C50:H50"/>
    <mergeCell ref="C44:H44"/>
    <mergeCell ref="C49:H49"/>
    <mergeCell ref="C45:H4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L28"/>
  <sheetViews>
    <sheetView showGridLines="0" workbookViewId="0">
      <selection activeCell="N15" sqref="N15"/>
    </sheetView>
  </sheetViews>
  <sheetFormatPr baseColWidth="10" defaultRowHeight="12"/>
  <cols>
    <col min="1" max="1" width="1.7109375" style="88" customWidth="1"/>
    <col min="2" max="2" width="12" style="88" bestFit="1" customWidth="1"/>
    <col min="3" max="12" width="9.7109375" style="88" customWidth="1"/>
    <col min="13" max="13" width="11.85546875" style="88" bestFit="1" customWidth="1"/>
    <col min="14" max="16384" width="11.42578125" style="88"/>
  </cols>
  <sheetData>
    <row r="2" spans="2:12">
      <c r="B2" s="135"/>
      <c r="C2" s="136" t="s">
        <v>53</v>
      </c>
      <c r="D2" s="136" t="s">
        <v>54</v>
      </c>
      <c r="E2" s="136" t="s">
        <v>55</v>
      </c>
      <c r="F2" s="136" t="s">
        <v>56</v>
      </c>
      <c r="G2" s="136" t="s">
        <v>57</v>
      </c>
      <c r="H2" s="136" t="s">
        <v>58</v>
      </c>
      <c r="I2" s="136" t="s">
        <v>59</v>
      </c>
      <c r="J2" s="136">
        <v>2024</v>
      </c>
      <c r="K2" s="136">
        <v>2025</v>
      </c>
      <c r="L2" s="137" t="s">
        <v>60</v>
      </c>
    </row>
    <row r="3" spans="2:12">
      <c r="B3" s="138" t="s">
        <v>73</v>
      </c>
      <c r="C3" s="139">
        <f>+IF('Perfil de Deuda'!C3="","",'Perfil de Deuda'!C3)</f>
        <v>481091.515180193</v>
      </c>
      <c r="D3" s="139">
        <f>+IF('Perfil de Deuda'!D3="","",'Perfil de Deuda'!D3)</f>
        <v>529085.1515850994</v>
      </c>
      <c r="E3" s="139">
        <f>+IF('Perfil de Deuda'!E3="","",'Perfil de Deuda'!E3)</f>
        <v>557470.87832338479</v>
      </c>
      <c r="F3" s="139">
        <f>+IF('Perfil de Deuda'!F3="","",'Perfil de Deuda'!F3)</f>
        <v>596077.18568675697</v>
      </c>
      <c r="G3" s="139">
        <f>+IF('Perfil de Deuda'!G3="","",'Perfil de Deuda'!G3)</f>
        <v>503215.32593167899</v>
      </c>
      <c r="H3" s="139">
        <f>+IF('Perfil de Deuda'!H3="","",'Perfil de Deuda'!H3)</f>
        <v>309696.23159385961</v>
      </c>
      <c r="I3" s="139">
        <f>+IF('Perfil de Deuda'!I3="","",'Perfil de Deuda'!I3)</f>
        <v>182796.69345314964</v>
      </c>
      <c r="J3" s="139">
        <f>+IF('Perfil de Deuda'!J3="","",'Perfil de Deuda'!J3)</f>
        <v>6453.8363095285713</v>
      </c>
      <c r="K3" s="139">
        <f>+IF('Perfil de Deuda'!K3="","",'Perfil de Deuda'!K3)</f>
        <v>4840.3772321464285</v>
      </c>
      <c r="L3" s="139">
        <f>SUM(C3:K3)</f>
        <v>3170727.1952957972</v>
      </c>
    </row>
    <row r="4" spans="2:12">
      <c r="C4" s="89"/>
      <c r="D4" s="89"/>
      <c r="E4" s="89"/>
      <c r="F4" s="89"/>
      <c r="G4" s="89"/>
      <c r="H4" s="89"/>
      <c r="I4" s="89"/>
      <c r="J4" s="89"/>
      <c r="K4" s="89"/>
    </row>
    <row r="5" spans="2:12">
      <c r="L5" s="127"/>
    </row>
    <row r="28" spans="2:2">
      <c r="B28" s="134" t="s">
        <v>237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Deuda</vt:lpstr>
      <vt:lpstr>Hist. Indicadores</vt:lpstr>
      <vt:lpstr>Perfil de Deuda</vt:lpstr>
      <vt:lpstr>Debt</vt:lpstr>
      <vt:lpstr>Debt Profile</vt:lpstr>
      <vt:lpstr>'Hist. Indicadores'!bz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2017-07-27T14:32:58Z</dcterms:modified>
</cp:coreProperties>
</file>