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tabRatio="756" firstSheet="20" activeTab="24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ted 2015- 1Q" sheetId="11" r:id="rId11"/>
    <sheet name="Consolidated 2015- 2Q" sheetId="12" r:id="rId12"/>
    <sheet name="Consolidated 2015- 3Q" sheetId="13" r:id="rId13"/>
    <sheet name="Consolidated 2015- 4Q" sheetId="14" r:id="rId14"/>
    <sheet name="Consolidated 2016- 1Q" sheetId="15" r:id="rId15"/>
    <sheet name="Consolidated 2016- 2Q" sheetId="16" r:id="rId16"/>
    <sheet name="Consolidated 2016- 3Q" sheetId="17" r:id="rId17"/>
    <sheet name="Consolidated 2016- 4Q" sheetId="18" r:id="rId18"/>
    <sheet name="Consolidated 2017- 1Q" sheetId="19" r:id="rId19"/>
    <sheet name="Consolidated 2017- 2Q " sheetId="20" r:id="rId20"/>
    <sheet name="Consolidated 2017- 3Q" sheetId="21" r:id="rId21"/>
    <sheet name="Consolidated 2017- 4Q " sheetId="22" r:id="rId22"/>
    <sheet name="Consolidated 2018- 1Q " sheetId="23" r:id="rId23"/>
    <sheet name="Consolidated 2018- 2Q" sheetId="24" r:id="rId24"/>
    <sheet name="Consolidated 2018- 3Q" sheetId="25" r:id="rId25"/>
  </sheets>
  <externalReferences>
    <externalReference r:id="rId28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 localSheetId="16">#REF!</definedName>
    <definedName name="_ac93" localSheetId="17">#REF!</definedName>
    <definedName name="_ac93" localSheetId="18">#REF!</definedName>
    <definedName name="_ac93" localSheetId="19">#REF!</definedName>
    <definedName name="_ac93" localSheetId="20">#REF!</definedName>
    <definedName name="_ac93" localSheetId="21">#REF!</definedName>
    <definedName name="_ac93" localSheetId="22">#REF!</definedName>
    <definedName name="_ac93" localSheetId="23">#REF!</definedName>
    <definedName name="_ac93" localSheetId="24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 localSheetId="16">#REF!</definedName>
    <definedName name="_ac94" localSheetId="17">#REF!</definedName>
    <definedName name="_ac94" localSheetId="18">#REF!</definedName>
    <definedName name="_ac94" localSheetId="19">#REF!</definedName>
    <definedName name="_ac94" localSheetId="20">#REF!</definedName>
    <definedName name="_ac94" localSheetId="21">#REF!</definedName>
    <definedName name="_ac94" localSheetId="22">#REF!</definedName>
    <definedName name="_ac94" localSheetId="23">#REF!</definedName>
    <definedName name="_ac94" localSheetId="24">#REF!</definedName>
    <definedName name="_ac94">#REF!</definedName>
    <definedName name="_GoBack" localSheetId="10">'Consolidated 2015- 1Q'!#REF!</definedName>
    <definedName name="_GoBack" localSheetId="11">'Consolidated 2015- 2Q'!#REF!</definedName>
    <definedName name="_GoBack" localSheetId="12">'Consolidated 2015- 3Q'!#REF!</definedName>
    <definedName name="_GoBack" localSheetId="13">'Consolidated 2015- 4Q'!$A$1</definedName>
    <definedName name="_GoBack" localSheetId="14">'Consolidated 2016- 1Q'!#REF!</definedName>
    <definedName name="_GoBack" localSheetId="15">'Consolidated 2016- 2Q'!#REF!</definedName>
    <definedName name="_GoBack" localSheetId="16">'Consolidated 2016- 3Q'!#REF!</definedName>
    <definedName name="_GoBack" localSheetId="17">'Consolidated 2016- 4Q'!#REF!</definedName>
    <definedName name="_GoBack" localSheetId="18">'Consolidated 2017- 1Q'!#REF!</definedName>
    <definedName name="_GoBack" localSheetId="19">'Consolidated 2017- 2Q '!#REF!</definedName>
    <definedName name="_GoBack" localSheetId="20">'Consolidated 2017- 3Q'!#REF!</definedName>
    <definedName name="_GoBack" localSheetId="21">'Consolidated 2017- 4Q '!#REF!</definedName>
    <definedName name="_GoBack" localSheetId="22">'Consolidated 2018- 1Q '!#REF!</definedName>
    <definedName name="_GoBack" localSheetId="23">'Consolidated 2018- 2Q'!#REF!</definedName>
    <definedName name="_GoBack" localSheetId="24">'Consolidated 2018- 3Q'!#REF!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 localSheetId="16">#REF!</definedName>
    <definedName name="_pat93" localSheetId="17">#REF!</definedName>
    <definedName name="_pat93" localSheetId="18">#REF!</definedName>
    <definedName name="_pat93" localSheetId="19">#REF!</definedName>
    <definedName name="_pat93" localSheetId="20">#REF!</definedName>
    <definedName name="_pat93" localSheetId="21">#REF!</definedName>
    <definedName name="_pat93" localSheetId="22">#REF!</definedName>
    <definedName name="_pat93" localSheetId="23">#REF!</definedName>
    <definedName name="_pat93" localSheetId="24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 localSheetId="16">#REF!</definedName>
    <definedName name="_pat94" localSheetId="17">#REF!</definedName>
    <definedName name="_pat94" localSheetId="18">#REF!</definedName>
    <definedName name="_pat94" localSheetId="19">#REF!</definedName>
    <definedName name="_pat94" localSheetId="20">#REF!</definedName>
    <definedName name="_pat94" localSheetId="21">#REF!</definedName>
    <definedName name="_pat94" localSheetId="22">#REF!</definedName>
    <definedName name="_pat94" localSheetId="23">#REF!</definedName>
    <definedName name="_pat94" localSheetId="24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 localSheetId="16">#REF!</definedName>
    <definedName name="Historicos" localSheetId="17">#REF!</definedName>
    <definedName name="Historicos" localSheetId="18">#REF!</definedName>
    <definedName name="Historicos" localSheetId="19">#REF!</definedName>
    <definedName name="Historicos" localSheetId="20">#REF!</definedName>
    <definedName name="Historicos" localSheetId="21">#REF!</definedName>
    <definedName name="Historicos" localSheetId="22">#REF!</definedName>
    <definedName name="Historicos" localSheetId="23">#REF!</definedName>
    <definedName name="Historicos" localSheetId="24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 localSheetId="22">#REF!</definedName>
    <definedName name="n" localSheetId="23">#REF!</definedName>
    <definedName name="n" localSheetId="24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 localSheetId="16">#REF!</definedName>
    <definedName name="PresentationNormalA4" localSheetId="17">#REF!</definedName>
    <definedName name="PresentationNormalA4" localSheetId="18">#REF!</definedName>
    <definedName name="PresentationNormalA4" localSheetId="19">#REF!</definedName>
    <definedName name="PresentationNormalA4" localSheetId="20">#REF!</definedName>
    <definedName name="PresentationNormalA4" localSheetId="21">#REF!</definedName>
    <definedName name="PresentationNormalA4" localSheetId="22">#REF!</definedName>
    <definedName name="PresentationNormalA4" localSheetId="23">#REF!</definedName>
    <definedName name="PresentationNormalA4" localSheetId="24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 localSheetId="16">#REF!</definedName>
    <definedName name="rate" localSheetId="17">#REF!</definedName>
    <definedName name="rate" localSheetId="18">#REF!</definedName>
    <definedName name="rate" localSheetId="19">#REF!</definedName>
    <definedName name="rate" localSheetId="20">#REF!</definedName>
    <definedName name="rate" localSheetId="21">#REF!</definedName>
    <definedName name="rate" localSheetId="22">#REF!</definedName>
    <definedName name="rate" localSheetId="23">#REF!</definedName>
    <definedName name="rate" localSheetId="24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 localSheetId="16">#REF!</definedName>
    <definedName name="totalactivo" localSheetId="17">#REF!</definedName>
    <definedName name="totalactivo" localSheetId="18">#REF!</definedName>
    <definedName name="totalactivo" localSheetId="19">#REF!</definedName>
    <definedName name="totalactivo" localSheetId="20">#REF!</definedName>
    <definedName name="totalactivo" localSheetId="21">#REF!</definedName>
    <definedName name="totalactivo" localSheetId="22">#REF!</definedName>
    <definedName name="totalactivo" localSheetId="23">#REF!</definedName>
    <definedName name="totalactivo" localSheetId="24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 localSheetId="16">#REF!</definedName>
    <definedName name="Totalingresoso" localSheetId="17">#REF!</definedName>
    <definedName name="Totalingresoso" localSheetId="18">#REF!</definedName>
    <definedName name="Totalingresoso" localSheetId="19">#REF!</definedName>
    <definedName name="Totalingresoso" localSheetId="20">#REF!</definedName>
    <definedName name="Totalingresoso" localSheetId="21">#REF!</definedName>
    <definedName name="Totalingresoso" localSheetId="22">#REF!</definedName>
    <definedName name="Totalingresoso" localSheetId="23">#REF!</definedName>
    <definedName name="Totalingresoso" localSheetId="24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<sst xmlns="http://schemas.openxmlformats.org/spreadsheetml/2006/main" count="2300" uniqueCount="263">
  <si>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</si>
  <si>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</si>
  <si>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</si>
  <si>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</si>
  <si>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</si>
  <si>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</si>
  <si>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</si>
  <si>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</si>
  <si>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</si>
  <si>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</si>
  <si>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</si>
  <si>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</si>
  <si>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</si>
  <si>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</si>
  <si>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</si>
  <si>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</si>
  <si>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</si>
  <si>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</si>
  <si>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</si>
  <si>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</si>
  <si>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</si>
  <si>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</si>
  <si>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</si>
  <si>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</si>
  <si>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</si>
  <si>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</si>
  <si>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</si>
  <si>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</si>
  <si>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</si>
  <si>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</si>
  <si>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</si>
  <si>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</si>
  <si>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</si>
  <si>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</si>
  <si>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</si>
  <si>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</si>
  <si>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</si>
  <si>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</si>
  <si>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</si>
  <si>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</si>
  <si>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</si>
  <si>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</si>
  <si>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</si>
  <si>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</si>
  <si>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</si>
  <si>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</si>
  <si>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</si>
  <si>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</si>
  <si>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</si>
  <si>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</si>
  <si>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</si>
  <si>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</si>
  <si>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</si>
  <si>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</si>
  <si>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</si>
  <si>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</si>
  <si>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</si>
  <si>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</si>
  <si>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</si>
  <si>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</si>
  <si>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</si>
  <si>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</si>
  <si>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</si>
  <si>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</si>
  <si>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</si>
  <si>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</si>
  <si>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</si>
  <si>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</si>
  <si>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</si>
  <si>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</si>
  <si>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</si>
  <si>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</si>
  <si>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</si>
  <si>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</si>
  <si>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</si>
  <si>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</si>
  <si>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</si>
  <si>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</si>
  <si>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</si>
  <si>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</si>
  <si>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</si>
  <si>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</si>
  <si>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</si>
  <si>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</si>
  <si>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</si>
  <si>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</si>
  <si>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</si>
  <si>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</si>
  <si>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</si>
  <si>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</si>
  <si>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</si>
  <si>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</si>
  <si>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</si>
  <si>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</si>
  <si>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</si>
  <si>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</si>
  <si>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</si>
  <si>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</si>
  <si>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</si>
  <si>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</si>
  <si>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</si>
  <si>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</si>
  <si>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</si>
  <si>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</si>
  <si>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</si>
  <si>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</si>
  <si>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</si>
  <si>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</si>
  <si>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</si>
  <si>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</si>
  <si>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</si>
  <si>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</si>
  <si>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</si>
  <si>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</si>
  <si>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</si>
  <si>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</si>
  <si>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</si>
  <si>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</si>
  <si>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</si>
  <si>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</si>
  <si>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</si>
  <si>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</si>
  <si>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</si>
  <si>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</si>
  <si>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</si>
  <si>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</si>
  <si>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</si>
  <si>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</si>
  <si>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</si>
  <si>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</si>
  <si>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</si>
  <si>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</si>
  <si>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</si>
  <si>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</si>
  <si>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</si>
  <si>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</si>
  <si>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</si>
  <si>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</si>
  <si>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</si>
  <si>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</si>
  <si>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</si>
  <si>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</si>
  <si>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</si>
  <si>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</si>
  <si>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</si>
  <si>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</si>
  <si>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</si>
  <si>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</si>
  <si>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</si>
  <si>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</si>
  <si>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</si>
  <si>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</si>
  <si>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</si>
  <si>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</si>
  <si>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</si>
  <si>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</si>
  <si>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</si>
  <si>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</si>
  <si>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</si>
  <si>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</si>
  <si>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</si>
  <si>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</si>
  <si>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</si>
  <si>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</si>
  <si>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</si>
  <si>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</si>
  <si>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</si>
  <si>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</si>
  <si>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</si>
  <si>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</si>
  <si>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</si>
  <si>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</si>
  <si>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</si>
  <si>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</si>
  <si>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</si>
  <si>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</si>
  <si>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</si>
  <si>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</si>
  <si>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</si>
  <si>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</si>
  <si>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</si>
  <si>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</si>
  <si>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</si>
  <si>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</si>
  <si>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</si>
  <si>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</si>
  <si>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</si>
  <si>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</si>
  <si>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</si>
  <si>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</si>
  <si>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</si>
  <si>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</si>
  <si>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</si>
  <si>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</si>
  <si>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</si>
  <si>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</si>
  <si>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</si>
  <si>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</si>
  <si>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</si>
  <si>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</si>
  <si>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</si>
  <si>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</si>
  <si>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</si>
  <si>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</si>
  <si>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</si>
  <si>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</si>
  <si>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</si>
  <si>
    <t>2016-9M</t>
  </si>
  <si>
    <t>From January 1st  to September 30th, 2016</t>
  </si>
  <si>
    <t>2016-3Q</t>
  </si>
  <si>
    <t xml:space="preserve"> September 2016</t>
  </si>
  <si>
    <t>December 2016</t>
  </si>
  <si>
    <t>At December 31st of 2016, 2015</t>
  </si>
  <si>
    <t>From January 1st to December 31st ,2016</t>
  </si>
  <si>
    <t>2016-FY</t>
  </si>
  <si>
    <t>2016-4Q</t>
  </si>
  <si>
    <t>At March 31st of 2017, 2016</t>
  </si>
  <si>
    <t>From January 1st  to March 31th, 2017</t>
  </si>
  <si>
    <t>2017-1Q</t>
  </si>
  <si>
    <r>
      <rPr>
        <b/>
        <sz val="8"/>
        <color indexed="63"/>
        <rFont val="Calibri"/>
        <family val="2"/>
      </rPr>
      <t>March 2017</t>
    </r>
  </si>
  <si>
    <r>
      <t xml:space="preserve"> June</t>
    </r>
    <r>
      <rPr>
        <b/>
        <sz val="8"/>
        <color indexed="8"/>
        <rFont val="Calibri"/>
        <family val="2"/>
      </rPr>
      <t>2017</t>
    </r>
  </si>
  <si>
    <t>Other non -current assets</t>
  </si>
  <si>
    <t>Other current liabilities</t>
  </si>
  <si>
    <t>Other non-current liabilities</t>
  </si>
  <si>
    <t>2017-2Q</t>
  </si>
  <si>
    <t>2017-1H</t>
  </si>
  <si>
    <t>From January 1st  to June 30th, 2017</t>
  </si>
  <si>
    <t>Portfolio dividends</t>
  </si>
  <si>
    <t xml:space="preserve">Other incolme (expenses), net     </t>
  </si>
  <si>
    <t>Net profit for the period</t>
  </si>
  <si>
    <t>At June 30st of 2017, 2016</t>
  </si>
  <si>
    <t>From January 1st  to September 30th, 2017</t>
  </si>
  <si>
    <r>
      <t xml:space="preserve"> September </t>
    </r>
    <r>
      <rPr>
        <b/>
        <sz val="8"/>
        <color indexed="8"/>
        <rFont val="Calibri"/>
        <family val="2"/>
      </rPr>
      <t>2017</t>
    </r>
  </si>
  <si>
    <t>2017-9M</t>
  </si>
  <si>
    <t>2017-3Q</t>
  </si>
  <si>
    <t>At september 30th of 2017, 2016</t>
  </si>
  <si>
    <r>
      <t xml:space="preserve"> December </t>
    </r>
    <r>
      <rPr>
        <b/>
        <sz val="8"/>
        <color indexed="8"/>
        <rFont val="Calibri"/>
        <family val="2"/>
      </rPr>
      <t>2017</t>
    </r>
  </si>
  <si>
    <t>From January 1st  to Decembermber 31st, 2017</t>
  </si>
  <si>
    <t>At December 31st of 2017, 2016</t>
  </si>
  <si>
    <t>2017-4Q</t>
  </si>
  <si>
    <t>2017-FY</t>
  </si>
  <si>
    <t>At March 31st of 2018, 2017</t>
  </si>
  <si>
    <t>December 2017</t>
  </si>
  <si>
    <t>March 2018</t>
  </si>
  <si>
    <t>From January 1st  to March 31th, 2018</t>
  </si>
  <si>
    <t>2018-1Q</t>
  </si>
  <si>
    <t>June 2018</t>
  </si>
  <si>
    <t>At June 30st of 2018, 2017</t>
  </si>
  <si>
    <t>From January 1st  to June 30th, 2018</t>
  </si>
  <si>
    <t>2018-2Q</t>
  </si>
  <si>
    <t>2018-1H</t>
  </si>
  <si>
    <r>
      <t xml:space="preserve"> September </t>
    </r>
    <r>
      <rPr>
        <b/>
        <sz val="8"/>
        <color indexed="8"/>
        <rFont val="Calibri"/>
        <family val="2"/>
      </rPr>
      <t>2018</t>
    </r>
  </si>
  <si>
    <t>At September 30st of 2018, 2017</t>
  </si>
  <si>
    <t>2018-9M</t>
  </si>
  <si>
    <t>2018-3Q</t>
  </si>
  <si>
    <t>Incolme tax and taxes, payables</t>
  </si>
  <si>
    <t>Other current  liabilities</t>
  </si>
  <si>
    <t>Other non- current  liabilities</t>
  </si>
  <si>
    <t xml:space="preserve"> EQUITY</t>
  </si>
  <si>
    <t xml:space="preserve">TOTAL EQUITY </t>
  </si>
  <si>
    <t xml:space="preserve">Other operating (expenses), net     </t>
  </si>
  <si>
    <t xml:space="preserve">Participation Share of profit of associates and joint ventures </t>
  </si>
  <si>
    <t>From January 1st  to September 30st, 2018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</si>
</sst>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%"/>
    <numFmt numFmtId="187" formatCode="#,##0.0"/>
    <numFmt numFmtId="188" formatCode="_ * #,##0.00_ ;_ * \-#,##0.00_ ;_ * &quot;-&quot;??_ ;_ @_ "/>
    <numFmt numFmtId="189" formatCode="_ * #,##0_ ;_ * \-#,##0_ ;_ * &quot;-&quot;??_ ;_ @_ "/>
    <numFmt numFmtId="190" formatCode="#,##0.0_);\(#,##0.0\)"/>
    <numFmt numFmtId="191" formatCode="&quot;$&quot;_(#,##0.00_);&quot;$&quot;\(#,##0.00\)"/>
    <numFmt numFmtId="192" formatCode="#,##0.0_)\x;\(#,##0.0\)\x"/>
    <numFmt numFmtId="193" formatCode="#,##0.0_)_x;\(#,##0.0\)_x"/>
    <numFmt numFmtId="194" formatCode="0.0_)\%;\(0.0\)\%"/>
    <numFmt numFmtId="195" formatCode="#,##0.0_)_%;\(#,##0.0\)_%"/>
    <numFmt numFmtId="196" formatCode="_ [$€-2]\ * #,##0.00_ ;_ [$€-2]\ * \-#,##0.00_ ;_ [$€-2]\ * &quot;-&quot;??_ "/>
    <numFmt numFmtId="197" formatCode="_-* #,##0\ _p_t_a_-;\-* #,##0\ _p_t_a_-;_-* &quot;-&quot;\ _p_t_a_-;_-@_-"/>
    <numFmt numFmtId="198" formatCode="0.000%"/>
    <numFmt numFmtId="199" formatCode="_-#,###,,\ _€_-;\-#,###,,\ _€_-;_-* &quot;-&quot;??\ _€_-;_-@_-"/>
    <numFmt numFmtId="200" formatCode="_(* #,##0_);_(* \(#,##0\);_(* &quot;-&quot;??_);_(@_)"/>
    <numFmt numFmtId="201" formatCode="#,##0_ ;\-#,##0\ "/>
    <numFmt numFmtId="202" formatCode="_ [$€-2]\ * #,##0_ ;_ [$€-2]\ * \-#,##0_ ;_ [$€-2]\ * &quot;-&quot;??_ "/>
    <numFmt numFmtId="203" formatCode="_ * #,##0.0_ ;_ * \-#,##0.0_ ;_ * &quot;-&quot;??_ ;_ @_ "/>
  </numFmts>
  <fonts count="98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b/>
      <sz val="8"/>
      <color theme="1"/>
      <name val="Calibri"/>
      <family val="2"/>
    </font>
    <font>
      <sz val="8"/>
      <color theme="1" tint="0.1500000059604644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2DB6AB"/>
        <bgColor indexed="64"/>
      </patternFill>
    </fill>
    <fill>
      <patternFill patternType="solid">
        <fgColor rgb="FFDFE9DF"/>
        <bgColor indexed="64"/>
      </patternFill>
    </fill>
    <fill>
      <patternFill patternType="solid">
        <fgColor rgb="FFCBE8E6"/>
        <bgColor indexed="64"/>
      </patternFill>
    </fill>
    <fill>
      <patternFill patternType="solid">
        <fgColor rgb="FF006A5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theme="1" tint="0.24995000660419464"/>
      </top>
      <bottom style="thick">
        <color rgb="FF056224"/>
      </bottom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 style="medium">
        <color rgb="FF808080"/>
      </left>
      <right style="medium">
        <color rgb="FF808080"/>
      </right>
      <top style="mediumDashed">
        <color rgb="FF404040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056224"/>
      </bottom>
    </border>
    <border>
      <left style="medium">
        <color rgb="FF808080"/>
      </left>
      <right style="medium">
        <color rgb="FF808080"/>
      </right>
      <top style="mediumDashed">
        <color theme="1" tint="0.24995000660419464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7F7F7F"/>
      </bottom>
    </border>
  </borders>
  <cellStyleXfs count="79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>
      <alignment vertical="top"/>
      <protection/>
    </xf>
    <xf numFmtId="196" fontId="0" fillId="0" borderId="0" applyFont="0" applyFill="0" applyBorder="0" applyAlignment="0" applyProtection="0"/>
    <xf numFmtId="0" fontId="57" fillId="30" borderId="0" applyNumberFormat="0" applyBorder="0" applyAlignment="0" applyProtection="0"/>
    <xf numFmtId="188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5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6" fontId="2" fillId="33" borderId="0" xfId="70" applyNumberFormat="1" applyFont="1" applyFill="1" applyAlignment="1">
      <alignment/>
    </xf>
    <xf numFmtId="187" fontId="2" fillId="33" borderId="0" xfId="0" applyNumberFormat="1" applyFont="1" applyFill="1" applyAlignment="1">
      <alignment/>
    </xf>
    <xf numFmtId="0" fontId="65" fillId="33" borderId="0" xfId="65" applyFont="1" applyFill="1" applyAlignment="1">
      <alignment horizontal="left"/>
      <protection/>
    </xf>
    <xf numFmtId="0" fontId="66" fillId="33" borderId="0" xfId="65" applyFont="1" applyFill="1">
      <alignment/>
      <protection/>
    </xf>
    <xf numFmtId="0" fontId="67" fillId="33" borderId="0" xfId="65" applyFont="1" applyFill="1" applyBorder="1">
      <alignment/>
      <protection/>
    </xf>
    <xf numFmtId="3" fontId="68" fillId="33" borderId="0" xfId="0" applyNumberFormat="1" applyFont="1" applyFill="1" applyAlignment="1">
      <alignment/>
    </xf>
    <xf numFmtId="3" fontId="69" fillId="33" borderId="0" xfId="0" applyNumberFormat="1" applyFont="1" applyFill="1" applyAlignment="1">
      <alignment/>
    </xf>
    <xf numFmtId="186" fontId="69" fillId="33" borderId="0" xfId="70" applyNumberFormat="1" applyFont="1" applyFill="1" applyAlignment="1">
      <alignment/>
    </xf>
    <xf numFmtId="187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86" fontId="68" fillId="2" borderId="10" xfId="70" applyNumberFormat="1" applyFont="1" applyFill="1" applyBorder="1" applyAlignment="1">
      <alignment horizontal="center"/>
    </xf>
    <xf numFmtId="0" fontId="69" fillId="33" borderId="11" xfId="67" applyFont="1" applyFill="1" applyBorder="1">
      <alignment/>
      <protection/>
    </xf>
    <xf numFmtId="3" fontId="69" fillId="4" borderId="0" xfId="0" applyNumberFormat="1" applyFont="1" applyFill="1" applyAlignment="1">
      <alignment/>
    </xf>
    <xf numFmtId="186" fontId="69" fillId="2" borderId="0" xfId="70" applyNumberFormat="1" applyFont="1" applyFill="1" applyAlignment="1">
      <alignment/>
    </xf>
    <xf numFmtId="188" fontId="69" fillId="33" borderId="0" xfId="56" applyFont="1" applyFill="1" applyAlignment="1">
      <alignment/>
    </xf>
    <xf numFmtId="186" fontId="69" fillId="2" borderId="0" xfId="70" applyNumberFormat="1" applyFont="1" applyFill="1" applyAlignment="1">
      <alignment horizontal="right"/>
    </xf>
    <xf numFmtId="3" fontId="68" fillId="33" borderId="12" xfId="0" applyNumberFormat="1" applyFont="1" applyFill="1" applyBorder="1" applyAlignment="1">
      <alignment/>
    </xf>
    <xf numFmtId="3" fontId="68" fillId="4" borderId="12" xfId="0" applyNumberFormat="1" applyFont="1" applyFill="1" applyBorder="1" applyAlignment="1">
      <alignment/>
    </xf>
    <xf numFmtId="186" fontId="69" fillId="2" borderId="12" xfId="70" applyNumberFormat="1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4" borderId="0" xfId="0" applyFont="1" applyFill="1" applyAlignment="1">
      <alignment horizontal="center"/>
    </xf>
    <xf numFmtId="186" fontId="68" fillId="2" borderId="0" xfId="70" applyNumberFormat="1" applyFont="1" applyFill="1" applyAlignment="1">
      <alignment horizontal="center"/>
    </xf>
    <xf numFmtId="3" fontId="68" fillId="4" borderId="0" xfId="0" applyNumberFormat="1" applyFont="1" applyFill="1" applyAlignment="1">
      <alignment/>
    </xf>
    <xf numFmtId="186" fontId="68" fillId="2" borderId="0" xfId="70" applyNumberFormat="1" applyFont="1" applyFill="1" applyAlignment="1">
      <alignment/>
    </xf>
    <xf numFmtId="0" fontId="68" fillId="33" borderId="0" xfId="0" applyFont="1" applyFill="1" applyAlignment="1">
      <alignment/>
    </xf>
    <xf numFmtId="3" fontId="68" fillId="33" borderId="13" xfId="0" applyNumberFormat="1" applyFont="1" applyFill="1" applyBorder="1" applyAlignment="1">
      <alignment/>
    </xf>
    <xf numFmtId="3" fontId="68" fillId="4" borderId="13" xfId="0" applyNumberFormat="1" applyFont="1" applyFill="1" applyBorder="1" applyAlignment="1">
      <alignment/>
    </xf>
    <xf numFmtId="186" fontId="68" fillId="2" borderId="13" xfId="70" applyNumberFormat="1" applyFont="1" applyFill="1" applyBorder="1" applyAlignment="1">
      <alignment/>
    </xf>
    <xf numFmtId="186" fontId="68" fillId="2" borderId="12" xfId="70" applyNumberFormat="1" applyFont="1" applyFill="1" applyBorder="1" applyAlignment="1">
      <alignment/>
    </xf>
    <xf numFmtId="4" fontId="69" fillId="33" borderId="0" xfId="0" applyNumberFormat="1" applyFont="1" applyFill="1" applyAlignment="1">
      <alignment/>
    </xf>
    <xf numFmtId="4" fontId="69" fillId="4" borderId="0" xfId="0" applyNumberFormat="1" applyFont="1" applyFill="1" applyAlignment="1">
      <alignment/>
    </xf>
    <xf numFmtId="0" fontId="69" fillId="33" borderId="0" xfId="67" applyFont="1" applyFill="1" applyBorder="1">
      <alignment/>
      <protection/>
    </xf>
    <xf numFmtId="186" fontId="69" fillId="33" borderId="0" xfId="70" applyNumberFormat="1" applyFont="1" applyFill="1" applyBorder="1" applyAlignment="1">
      <alignment/>
    </xf>
    <xf numFmtId="186" fontId="68" fillId="33" borderId="0" xfId="70" applyNumberFormat="1" applyFont="1" applyFill="1" applyBorder="1" applyAlignment="1">
      <alignment/>
    </xf>
    <xf numFmtId="0" fontId="68" fillId="2" borderId="10" xfId="0" applyFont="1" applyFill="1" applyBorder="1" applyAlignment="1">
      <alignment horizontal="center"/>
    </xf>
    <xf numFmtId="0" fontId="71" fillId="4" borderId="10" xfId="0" applyFont="1" applyFill="1" applyBorder="1" applyAlignment="1">
      <alignment horizontal="center"/>
    </xf>
    <xf numFmtId="3" fontId="71" fillId="4" borderId="0" xfId="0" applyNumberFormat="1" applyFont="1" applyFill="1" applyAlignment="1">
      <alignment/>
    </xf>
    <xf numFmtId="9" fontId="68" fillId="33" borderId="0" xfId="70" applyFont="1" applyFill="1" applyAlignment="1">
      <alignment/>
    </xf>
    <xf numFmtId="3" fontId="72" fillId="4" borderId="0" xfId="0" applyNumberFormat="1" applyFont="1" applyFill="1" applyAlignment="1">
      <alignment/>
    </xf>
    <xf numFmtId="0" fontId="68" fillId="33" borderId="12" xfId="68" applyFont="1" applyFill="1" applyBorder="1">
      <alignment/>
      <protection/>
    </xf>
    <xf numFmtId="189" fontId="68" fillId="33" borderId="12" xfId="59" applyNumberFormat="1" applyFont="1" applyFill="1" applyBorder="1" applyAlignment="1">
      <alignment/>
    </xf>
    <xf numFmtId="189" fontId="68" fillId="4" borderId="12" xfId="59" applyNumberFormat="1" applyFont="1" applyFill="1" applyBorder="1" applyAlignment="1">
      <alignment/>
    </xf>
    <xf numFmtId="189" fontId="71" fillId="4" borderId="12" xfId="59" applyNumberFormat="1" applyFont="1" applyFill="1" applyBorder="1" applyAlignment="1">
      <alignment/>
    </xf>
    <xf numFmtId="0" fontId="70" fillId="33" borderId="14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2" borderId="10" xfId="0" applyFont="1" applyFill="1" applyBorder="1" applyAlignment="1">
      <alignment horizontal="center"/>
    </xf>
    <xf numFmtId="0" fontId="73" fillId="33" borderId="0" xfId="67" applyFont="1" applyFill="1" applyBorder="1">
      <alignment/>
      <protection/>
    </xf>
    <xf numFmtId="0" fontId="74" fillId="33" borderId="15" xfId="67" applyFont="1" applyFill="1" applyBorder="1">
      <alignment/>
      <protection/>
    </xf>
    <xf numFmtId="3" fontId="75" fillId="33" borderId="0" xfId="0" applyNumberFormat="1" applyFont="1" applyFill="1" applyAlignment="1">
      <alignment/>
    </xf>
    <xf numFmtId="3" fontId="75" fillId="4" borderId="0" xfId="0" applyNumberFormat="1" applyFont="1" applyFill="1" applyAlignment="1">
      <alignment/>
    </xf>
    <xf numFmtId="0" fontId="76" fillId="33" borderId="0" xfId="67" applyFont="1" applyFill="1" applyBorder="1">
      <alignment/>
      <protection/>
    </xf>
    <xf numFmtId="198" fontId="69" fillId="33" borderId="0" xfId="70" applyNumberFormat="1" applyFont="1" applyFill="1" applyBorder="1" applyAlignment="1">
      <alignment/>
    </xf>
    <xf numFmtId="0" fontId="70" fillId="33" borderId="16" xfId="67" applyFont="1" applyFill="1" applyBorder="1">
      <alignment/>
      <protection/>
    </xf>
    <xf numFmtId="3" fontId="77" fillId="33" borderId="12" xfId="0" applyNumberFormat="1" applyFont="1" applyFill="1" applyBorder="1" applyAlignment="1">
      <alignment/>
    </xf>
    <xf numFmtId="3" fontId="71" fillId="4" borderId="12" xfId="0" applyNumberFormat="1" applyFont="1" applyFill="1" applyBorder="1" applyAlignment="1">
      <alignment/>
    </xf>
    <xf numFmtId="3" fontId="77" fillId="4" borderId="12" xfId="0" applyNumberFormat="1" applyFont="1" applyFill="1" applyBorder="1" applyAlignment="1">
      <alignment/>
    </xf>
    <xf numFmtId="0" fontId="68" fillId="33" borderId="0" xfId="0" applyFont="1" applyFill="1" applyAlignment="1">
      <alignment horizontal="right"/>
    </xf>
    <xf numFmtId="0" fontId="77" fillId="33" borderId="0" xfId="0" applyFont="1" applyFill="1" applyAlignment="1">
      <alignment horizontal="right"/>
    </xf>
    <xf numFmtId="0" fontId="71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/>
    </xf>
    <xf numFmtId="186" fontId="68" fillId="2" borderId="0" xfId="70" applyNumberFormat="1" applyFont="1" applyFill="1" applyAlignment="1">
      <alignment horizontal="right"/>
    </xf>
    <xf numFmtId="0" fontId="70" fillId="33" borderId="15" xfId="67" applyFont="1" applyFill="1" applyBorder="1">
      <alignment/>
      <protection/>
    </xf>
    <xf numFmtId="3" fontId="77" fillId="33" borderId="0" xfId="0" applyNumberFormat="1" applyFont="1" applyFill="1" applyAlignment="1">
      <alignment/>
    </xf>
    <xf numFmtId="3" fontId="77" fillId="4" borderId="0" xfId="0" applyNumberFormat="1" applyFont="1" applyFill="1" applyAlignment="1">
      <alignment/>
    </xf>
    <xf numFmtId="3" fontId="70" fillId="33" borderId="17" xfId="0" applyNumberFormat="1" applyFont="1" applyFill="1" applyBorder="1" applyAlignment="1">
      <alignment/>
    </xf>
    <xf numFmtId="3" fontId="77" fillId="33" borderId="13" xfId="0" applyNumberFormat="1" applyFont="1" applyFill="1" applyBorder="1" applyAlignment="1">
      <alignment/>
    </xf>
    <xf numFmtId="3" fontId="71" fillId="4" borderId="13" xfId="0" applyNumberFormat="1" applyFont="1" applyFill="1" applyBorder="1" applyAlignment="1">
      <alignment/>
    </xf>
    <xf numFmtId="3" fontId="77" fillId="4" borderId="13" xfId="0" applyNumberFormat="1" applyFont="1" applyFill="1" applyBorder="1" applyAlignment="1">
      <alignment/>
    </xf>
    <xf numFmtId="3" fontId="70" fillId="33" borderId="18" xfId="0" applyNumberFormat="1" applyFont="1" applyFill="1" applyBorder="1" applyAlignment="1">
      <alignment/>
    </xf>
    <xf numFmtId="0" fontId="66" fillId="33" borderId="0" xfId="66" applyFont="1" applyFill="1" applyBorder="1">
      <alignment/>
      <protection/>
    </xf>
    <xf numFmtId="186" fontId="70" fillId="2" borderId="10" xfId="70" applyNumberFormat="1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186" fontId="71" fillId="2" borderId="10" xfId="70" applyNumberFormat="1" applyFont="1" applyFill="1" applyBorder="1" applyAlignment="1">
      <alignment horizontal="center"/>
    </xf>
    <xf numFmtId="3" fontId="70" fillId="33" borderId="14" xfId="0" applyNumberFormat="1" applyFont="1" applyFill="1" applyBorder="1" applyAlignment="1">
      <alignment/>
    </xf>
    <xf numFmtId="3" fontId="68" fillId="33" borderId="0" xfId="70" applyNumberFormat="1" applyFont="1" applyFill="1" applyAlignment="1">
      <alignment/>
    </xf>
    <xf numFmtId="3" fontId="68" fillId="4" borderId="0" xfId="70" applyNumberFormat="1" applyFont="1" applyFill="1" applyAlignment="1">
      <alignment/>
    </xf>
    <xf numFmtId="3" fontId="71" fillId="4" borderId="0" xfId="70" applyNumberFormat="1" applyFont="1" applyFill="1" applyAlignment="1">
      <alignment/>
    </xf>
    <xf numFmtId="186" fontId="71" fillId="2" borderId="0" xfId="70" applyNumberFormat="1" applyFont="1" applyFill="1" applyAlignment="1">
      <alignment/>
    </xf>
    <xf numFmtId="186" fontId="72" fillId="2" borderId="0" xfId="70" applyNumberFormat="1" applyFont="1" applyFill="1" applyAlignment="1">
      <alignment/>
    </xf>
    <xf numFmtId="3" fontId="74" fillId="33" borderId="14" xfId="0" applyNumberFormat="1" applyFont="1" applyFill="1" applyBorder="1" applyAlignment="1">
      <alignment/>
    </xf>
    <xf numFmtId="3" fontId="69" fillId="33" borderId="0" xfId="70" applyNumberFormat="1" applyFont="1" applyFill="1" applyAlignment="1">
      <alignment/>
    </xf>
    <xf numFmtId="3" fontId="69" fillId="4" borderId="0" xfId="70" applyNumberFormat="1" applyFont="1" applyFill="1" applyAlignment="1">
      <alignment/>
    </xf>
    <xf numFmtId="3" fontId="72" fillId="4" borderId="0" xfId="70" applyNumberFormat="1" applyFont="1" applyFill="1" applyAlignment="1">
      <alignment/>
    </xf>
    <xf numFmtId="186" fontId="72" fillId="2" borderId="0" xfId="70" applyNumberFormat="1" applyFont="1" applyFill="1" applyAlignment="1">
      <alignment horizontal="right"/>
    </xf>
    <xf numFmtId="186" fontId="72" fillId="2" borderId="19" xfId="70" applyNumberFormat="1" applyFont="1" applyFill="1" applyBorder="1" applyAlignment="1">
      <alignment/>
    </xf>
    <xf numFmtId="3" fontId="70" fillId="33" borderId="20" xfId="0" applyNumberFormat="1" applyFont="1" applyFill="1" applyBorder="1" applyAlignment="1">
      <alignment/>
    </xf>
    <xf numFmtId="3" fontId="68" fillId="33" borderId="21" xfId="0" applyNumberFormat="1" applyFont="1" applyFill="1" applyBorder="1" applyAlignment="1">
      <alignment/>
    </xf>
    <xf numFmtId="3" fontId="68" fillId="4" borderId="21" xfId="0" applyNumberFormat="1" applyFont="1" applyFill="1" applyBorder="1" applyAlignment="1">
      <alignment/>
    </xf>
    <xf numFmtId="186" fontId="68" fillId="2" borderId="21" xfId="70" applyNumberFormat="1" applyFont="1" applyFill="1" applyBorder="1" applyAlignment="1">
      <alignment/>
    </xf>
    <xf numFmtId="3" fontId="71" fillId="4" borderId="21" xfId="0" applyNumberFormat="1" applyFont="1" applyFill="1" applyBorder="1" applyAlignment="1">
      <alignment/>
    </xf>
    <xf numFmtId="186" fontId="71" fillId="2" borderId="21" xfId="70" applyNumberFormat="1" applyFont="1" applyFill="1" applyBorder="1" applyAlignment="1">
      <alignment/>
    </xf>
    <xf numFmtId="10" fontId="68" fillId="2" borderId="12" xfId="70" applyNumberFormat="1" applyFont="1" applyFill="1" applyBorder="1" applyAlignment="1">
      <alignment/>
    </xf>
    <xf numFmtId="186" fontId="72" fillId="2" borderId="12" xfId="70" applyNumberFormat="1" applyFont="1" applyFill="1" applyBorder="1" applyAlignment="1">
      <alignment/>
    </xf>
    <xf numFmtId="186" fontId="71" fillId="2" borderId="12" xfId="70" applyNumberFormat="1" applyFont="1" applyFill="1" applyBorder="1" applyAlignment="1">
      <alignment/>
    </xf>
    <xf numFmtId="187" fontId="69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9" fontId="69" fillId="33" borderId="0" xfId="70" applyFont="1" applyFill="1" applyAlignment="1">
      <alignment/>
    </xf>
    <xf numFmtId="188" fontId="2" fillId="33" borderId="0" xfId="56" applyFont="1" applyFill="1" applyAlignment="1">
      <alignment/>
    </xf>
    <xf numFmtId="0" fontId="79" fillId="33" borderId="10" xfId="0" applyFont="1" applyFill="1" applyBorder="1" applyAlignment="1">
      <alignment horizontal="center"/>
    </xf>
    <xf numFmtId="0" fontId="68" fillId="4" borderId="10" xfId="0" applyFont="1" applyFill="1" applyBorder="1" applyAlignment="1">
      <alignment horizontal="center"/>
    </xf>
    <xf numFmtId="3" fontId="80" fillId="33" borderId="0" xfId="0" applyNumberFormat="1" applyFont="1" applyFill="1" applyAlignment="1">
      <alignment/>
    </xf>
    <xf numFmtId="3" fontId="79" fillId="33" borderId="12" xfId="0" applyNumberFormat="1" applyFont="1" applyFill="1" applyBorder="1" applyAlignment="1">
      <alignment/>
    </xf>
    <xf numFmtId="0" fontId="79" fillId="33" borderId="0" xfId="0" applyFont="1" applyFill="1" applyAlignment="1">
      <alignment horizontal="center"/>
    </xf>
    <xf numFmtId="3" fontId="79" fillId="33" borderId="0" xfId="0" applyNumberFormat="1" applyFont="1" applyFill="1" applyAlignment="1">
      <alignment/>
    </xf>
    <xf numFmtId="3" fontId="79" fillId="33" borderId="13" xfId="0" applyNumberFormat="1" applyFont="1" applyFill="1" applyBorder="1" applyAlignment="1">
      <alignment/>
    </xf>
    <xf numFmtId="4" fontId="80" fillId="33" borderId="0" xfId="0" applyNumberFormat="1" applyFont="1" applyFill="1" applyAlignment="1">
      <alignment/>
    </xf>
    <xf numFmtId="0" fontId="79" fillId="4" borderId="10" xfId="0" applyFont="1" applyFill="1" applyBorder="1" applyAlignment="1">
      <alignment horizontal="center"/>
    </xf>
    <xf numFmtId="3" fontId="79" fillId="4" borderId="0" xfId="0" applyNumberFormat="1" applyFont="1" applyFill="1" applyAlignment="1">
      <alignment/>
    </xf>
    <xf numFmtId="3" fontId="80" fillId="4" borderId="0" xfId="0" applyNumberFormat="1" applyFont="1" applyFill="1" applyAlignment="1">
      <alignment/>
    </xf>
    <xf numFmtId="189" fontId="79" fillId="33" borderId="12" xfId="59" applyNumberFormat="1" applyFont="1" applyFill="1" applyBorder="1" applyAlignment="1">
      <alignment/>
    </xf>
    <xf numFmtId="189" fontId="79" fillId="4" borderId="12" xfId="59" applyNumberFormat="1" applyFont="1" applyFill="1" applyBorder="1" applyAlignment="1">
      <alignment/>
    </xf>
    <xf numFmtId="0" fontId="79" fillId="33" borderId="0" xfId="0" applyFont="1" applyFill="1" applyAlignment="1">
      <alignment horizontal="right"/>
    </xf>
    <xf numFmtId="3" fontId="79" fillId="33" borderId="0" xfId="70" applyNumberFormat="1" applyFont="1" applyFill="1" applyAlignment="1">
      <alignment/>
    </xf>
    <xf numFmtId="187" fontId="68" fillId="33" borderId="0" xfId="0" applyNumberFormat="1" applyFont="1" applyFill="1" applyAlignment="1">
      <alignment/>
    </xf>
    <xf numFmtId="3" fontId="80" fillId="33" borderId="0" xfId="70" applyNumberFormat="1" applyFont="1" applyFill="1" applyAlignment="1">
      <alignment/>
    </xf>
    <xf numFmtId="3" fontId="79" fillId="33" borderId="21" xfId="0" applyNumberFormat="1" applyFont="1" applyFill="1" applyBorder="1" applyAlignment="1">
      <alignment/>
    </xf>
    <xf numFmtId="0" fontId="68" fillId="33" borderId="22" xfId="67" applyFont="1" applyFill="1" applyBorder="1">
      <alignment/>
      <protection/>
    </xf>
    <xf numFmtId="0" fontId="70" fillId="33" borderId="0" xfId="0" applyFont="1" applyFill="1" applyBorder="1" applyAlignment="1">
      <alignment horizontal="center"/>
    </xf>
    <xf numFmtId="0" fontId="74" fillId="33" borderId="0" xfId="67" applyFont="1" applyFill="1" applyBorder="1">
      <alignment/>
      <protection/>
    </xf>
    <xf numFmtId="0" fontId="74" fillId="33" borderId="19" xfId="67" applyFont="1" applyFill="1" applyBorder="1">
      <alignment/>
      <protection/>
    </xf>
    <xf numFmtId="3" fontId="70" fillId="33" borderId="19" xfId="0" applyNumberFormat="1" applyFont="1" applyFill="1" applyBorder="1" applyAlignment="1">
      <alignment/>
    </xf>
    <xf numFmtId="0" fontId="70" fillId="33" borderId="19" xfId="67" applyFont="1" applyFill="1" applyBorder="1">
      <alignment/>
      <protection/>
    </xf>
    <xf numFmtId="3" fontId="70" fillId="33" borderId="12" xfId="0" applyNumberFormat="1" applyFont="1" applyFill="1" applyBorder="1" applyAlignment="1">
      <alignment/>
    </xf>
    <xf numFmtId="0" fontId="81" fillId="4" borderId="10" xfId="0" applyFont="1" applyFill="1" applyBorder="1" applyAlignment="1">
      <alignment horizontal="center"/>
    </xf>
    <xf numFmtId="0" fontId="81" fillId="2" borderId="10" xfId="0" applyFont="1" applyFill="1" applyBorder="1" applyAlignment="1">
      <alignment horizontal="center"/>
    </xf>
    <xf numFmtId="186" fontId="81" fillId="2" borderId="10" xfId="70" applyNumberFormat="1" applyFont="1" applyFill="1" applyBorder="1" applyAlignment="1">
      <alignment horizontal="center"/>
    </xf>
    <xf numFmtId="3" fontId="81" fillId="4" borderId="0" xfId="70" applyNumberFormat="1" applyFont="1" applyFill="1" applyAlignment="1">
      <alignment/>
    </xf>
    <xf numFmtId="186" fontId="81" fillId="2" borderId="0" xfId="70" applyNumberFormat="1" applyFont="1" applyFill="1" applyAlignment="1">
      <alignment/>
    </xf>
    <xf numFmtId="186" fontId="82" fillId="2" borderId="0" xfId="70" applyNumberFormat="1" applyFont="1" applyFill="1" applyAlignment="1">
      <alignment/>
    </xf>
    <xf numFmtId="3" fontId="82" fillId="4" borderId="0" xfId="70" applyNumberFormat="1" applyFont="1" applyFill="1" applyAlignment="1">
      <alignment/>
    </xf>
    <xf numFmtId="3" fontId="81" fillId="4" borderId="0" xfId="0" applyNumberFormat="1" applyFont="1" applyFill="1" applyAlignment="1">
      <alignment/>
    </xf>
    <xf numFmtId="3" fontId="82" fillId="4" borderId="0" xfId="0" applyNumberFormat="1" applyFont="1" applyFill="1" applyAlignment="1">
      <alignment/>
    </xf>
    <xf numFmtId="3" fontId="81" fillId="4" borderId="21" xfId="0" applyNumberFormat="1" applyFont="1" applyFill="1" applyBorder="1" applyAlignment="1">
      <alignment/>
    </xf>
    <xf numFmtId="186" fontId="81" fillId="2" borderId="21" xfId="70" applyNumberFormat="1" applyFont="1" applyFill="1" applyBorder="1" applyAlignment="1">
      <alignment/>
    </xf>
    <xf numFmtId="3" fontId="81" fillId="4" borderId="12" xfId="0" applyNumberFormat="1" applyFont="1" applyFill="1" applyBorder="1" applyAlignment="1">
      <alignment/>
    </xf>
    <xf numFmtId="186" fontId="81" fillId="2" borderId="12" xfId="70" applyNumberFormat="1" applyFont="1" applyFill="1" applyBorder="1" applyAlignment="1">
      <alignment/>
    </xf>
    <xf numFmtId="0" fontId="83" fillId="33" borderId="0" xfId="63" applyFont="1" applyFill="1" applyAlignment="1">
      <alignment horizontal="left"/>
      <protection/>
    </xf>
    <xf numFmtId="0" fontId="48" fillId="33" borderId="0" xfId="63" applyFont="1" applyFill="1">
      <alignment/>
      <protection/>
    </xf>
    <xf numFmtId="0" fontId="84" fillId="33" borderId="0" xfId="63" applyFont="1" applyFill="1" applyAlignment="1">
      <alignment horizontal="left"/>
      <protection/>
    </xf>
    <xf numFmtId="0" fontId="85" fillId="33" borderId="0" xfId="63" applyFont="1" applyFill="1" applyAlignment="1">
      <alignment horizontal="left"/>
      <protection/>
    </xf>
    <xf numFmtId="0" fontId="86" fillId="33" borderId="0" xfId="63" applyFont="1" applyFill="1" applyAlignment="1">
      <alignment horizontal="left" wrapText="1"/>
      <protection/>
    </xf>
    <xf numFmtId="0" fontId="48" fillId="0" borderId="0" xfId="63" applyFont="1">
      <alignment/>
      <protection/>
    </xf>
    <xf numFmtId="17" fontId="87" fillId="0" borderId="23" xfId="63" applyNumberFormat="1" applyFont="1" applyBorder="1" applyAlignment="1">
      <alignment horizontal="right" vertical="center" wrapText="1"/>
      <protection/>
    </xf>
    <xf numFmtId="0" fontId="88" fillId="34" borderId="24" xfId="63" applyFont="1" applyFill="1" applyBorder="1" applyAlignment="1">
      <alignment horizontal="left"/>
      <protection/>
    </xf>
    <xf numFmtId="0" fontId="48" fillId="34" borderId="0" xfId="63" applyFont="1" applyFill="1">
      <alignment/>
      <protection/>
    </xf>
    <xf numFmtId="0" fontId="48" fillId="34" borderId="24" xfId="63" applyFont="1" applyFill="1" applyBorder="1">
      <alignment/>
      <protection/>
    </xf>
    <xf numFmtId="0" fontId="87" fillId="35" borderId="24" xfId="63" applyFont="1" applyFill="1" applyBorder="1" applyAlignment="1">
      <alignment horizontal="left"/>
      <protection/>
    </xf>
    <xf numFmtId="0" fontId="89" fillId="35" borderId="0" xfId="63" applyFont="1" applyFill="1" applyAlignment="1">
      <alignment horizontal="center"/>
      <protection/>
    </xf>
    <xf numFmtId="0" fontId="90" fillId="35" borderId="24" xfId="63" applyFont="1" applyFill="1" applyBorder="1" applyAlignment="1">
      <alignment horizontal="center"/>
      <protection/>
    </xf>
    <xf numFmtId="0" fontId="89" fillId="0" borderId="25" xfId="63" applyFont="1" applyBorder="1" applyAlignment="1">
      <alignment horizontal="left"/>
      <protection/>
    </xf>
    <xf numFmtId="0" fontId="89" fillId="0" borderId="26" xfId="63" applyFont="1" applyBorder="1" applyAlignment="1">
      <alignment horizontal="right"/>
      <protection/>
    </xf>
    <xf numFmtId="3" fontId="89" fillId="0" borderId="26" xfId="63" applyNumberFormat="1" applyFont="1" applyBorder="1" applyAlignment="1">
      <alignment horizontal="right"/>
      <protection/>
    </xf>
    <xf numFmtId="3" fontId="90" fillId="35" borderId="25" xfId="63" applyNumberFormat="1" applyFont="1" applyFill="1" applyBorder="1" applyAlignment="1">
      <alignment horizontal="right"/>
      <protection/>
    </xf>
    <xf numFmtId="9" fontId="89" fillId="0" borderId="26" xfId="71" applyFont="1" applyBorder="1" applyAlignment="1">
      <alignment horizontal="right"/>
    </xf>
    <xf numFmtId="0" fontId="89" fillId="0" borderId="27" xfId="63" applyFont="1" applyBorder="1" applyAlignment="1">
      <alignment horizontal="left"/>
      <protection/>
    </xf>
    <xf numFmtId="0" fontId="89" fillId="0" borderId="28" xfId="63" applyFont="1" applyBorder="1" applyAlignment="1">
      <alignment horizontal="right"/>
      <protection/>
    </xf>
    <xf numFmtId="3" fontId="89" fillId="0" borderId="28" xfId="63" applyNumberFormat="1" applyFont="1" applyBorder="1" applyAlignment="1">
      <alignment horizontal="right"/>
      <protection/>
    </xf>
    <xf numFmtId="3" fontId="90" fillId="35" borderId="27" xfId="63" applyNumberFormat="1" applyFont="1" applyFill="1" applyBorder="1" applyAlignment="1">
      <alignment horizontal="right"/>
      <protection/>
    </xf>
    <xf numFmtId="0" fontId="88" fillId="0" borderId="27" xfId="63" applyFont="1" applyBorder="1" applyAlignment="1">
      <alignment horizontal="left"/>
      <protection/>
    </xf>
    <xf numFmtId="3" fontId="88" fillId="0" borderId="28" xfId="63" applyNumberFormat="1" applyFont="1" applyBorder="1" applyAlignment="1">
      <alignment horizontal="right"/>
      <protection/>
    </xf>
    <xf numFmtId="3" fontId="88" fillId="35" borderId="27" xfId="63" applyNumberFormat="1" applyFont="1" applyFill="1" applyBorder="1" applyAlignment="1">
      <alignment horizontal="right"/>
      <protection/>
    </xf>
    <xf numFmtId="9" fontId="89" fillId="0" borderId="28" xfId="71" applyFont="1" applyBorder="1" applyAlignment="1">
      <alignment horizontal="right"/>
    </xf>
    <xf numFmtId="9" fontId="88" fillId="0" borderId="28" xfId="71" applyFont="1" applyBorder="1" applyAlignment="1">
      <alignment horizontal="right"/>
    </xf>
    <xf numFmtId="0" fontId="90" fillId="34" borderId="0" xfId="63" applyFont="1" applyFill="1" applyAlignment="1">
      <alignment horizontal="left"/>
      <protection/>
    </xf>
    <xf numFmtId="0" fontId="90" fillId="34" borderId="24" xfId="63" applyFont="1" applyFill="1" applyBorder="1" applyAlignment="1">
      <alignment horizontal="left"/>
      <protection/>
    </xf>
    <xf numFmtId="0" fontId="91" fillId="35" borderId="0" xfId="63" applyFont="1" applyFill="1" applyAlignment="1">
      <alignment horizontal="center"/>
      <protection/>
    </xf>
    <xf numFmtId="0" fontId="90" fillId="35" borderId="25" xfId="63" applyFont="1" applyFill="1" applyBorder="1" applyAlignment="1">
      <alignment horizontal="right"/>
      <protection/>
    </xf>
    <xf numFmtId="0" fontId="90" fillId="35" borderId="27" xfId="63" applyFont="1" applyFill="1" applyBorder="1" applyAlignment="1">
      <alignment horizontal="right"/>
      <protection/>
    </xf>
    <xf numFmtId="0" fontId="89" fillId="0" borderId="27" xfId="63" applyFont="1" applyBorder="1" applyAlignment="1">
      <alignment horizontal="left" wrapText="1"/>
      <protection/>
    </xf>
    <xf numFmtId="0" fontId="88" fillId="35" borderId="27" xfId="63" applyFont="1" applyFill="1" applyBorder="1" applyAlignment="1">
      <alignment horizontal="left"/>
      <protection/>
    </xf>
    <xf numFmtId="3" fontId="88" fillId="35" borderId="28" xfId="63" applyNumberFormat="1" applyFont="1" applyFill="1" applyBorder="1" applyAlignment="1">
      <alignment horizontal="right"/>
      <protection/>
    </xf>
    <xf numFmtId="9" fontId="88" fillId="35" borderId="28" xfId="71" applyFont="1" applyFill="1" applyBorder="1" applyAlignment="1">
      <alignment horizontal="right"/>
    </xf>
    <xf numFmtId="3" fontId="48" fillId="33" borderId="0" xfId="63" applyNumberFormat="1" applyFont="1" applyFill="1">
      <alignment/>
      <protection/>
    </xf>
    <xf numFmtId="0" fontId="83" fillId="33" borderId="0" xfId="63" applyFont="1" applyFill="1" applyAlignment="1">
      <alignment horizontal="left" wrapText="1"/>
      <protection/>
    </xf>
    <xf numFmtId="0" fontId="88" fillId="0" borderId="29" xfId="63" applyFont="1" applyBorder="1" applyAlignment="1">
      <alignment horizontal="left" wrapText="1"/>
      <protection/>
    </xf>
    <xf numFmtId="0" fontId="90" fillId="35" borderId="29" xfId="63" applyFont="1" applyFill="1" applyBorder="1" applyAlignment="1">
      <alignment horizontal="right"/>
      <protection/>
    </xf>
    <xf numFmtId="0" fontId="87" fillId="35" borderId="30" xfId="63" applyFont="1" applyFill="1" applyBorder="1" applyAlignment="1">
      <alignment horizontal="left" wrapText="1"/>
      <protection/>
    </xf>
    <xf numFmtId="3" fontId="87" fillId="35" borderId="26" xfId="63" applyNumberFormat="1" applyFont="1" applyFill="1" applyBorder="1" applyAlignment="1">
      <alignment horizontal="right" wrapText="1"/>
      <protection/>
    </xf>
    <xf numFmtId="186" fontId="87" fillId="35" borderId="26" xfId="71" applyNumberFormat="1" applyFont="1" applyFill="1" applyBorder="1" applyAlignment="1">
      <alignment horizontal="right" wrapText="1"/>
    </xf>
    <xf numFmtId="3" fontId="88" fillId="35" borderId="30" xfId="63" applyNumberFormat="1" applyFont="1" applyFill="1" applyBorder="1" applyAlignment="1">
      <alignment horizontal="right" wrapText="1"/>
      <protection/>
    </xf>
    <xf numFmtId="0" fontId="89" fillId="0" borderId="30" xfId="63" applyFont="1" applyBorder="1" applyAlignment="1">
      <alignment horizontal="left" wrapText="1"/>
      <protection/>
    </xf>
    <xf numFmtId="0" fontId="89" fillId="0" borderId="26" xfId="63" applyFont="1" applyBorder="1" applyAlignment="1">
      <alignment horizontal="right" wrapText="1"/>
      <protection/>
    </xf>
    <xf numFmtId="3" fontId="89" fillId="0" borderId="26" xfId="63" applyNumberFormat="1" applyFont="1" applyBorder="1" applyAlignment="1">
      <alignment horizontal="right" wrapText="1"/>
      <protection/>
    </xf>
    <xf numFmtId="186" fontId="89" fillId="0" borderId="26" xfId="71" applyNumberFormat="1" applyFont="1" applyBorder="1" applyAlignment="1">
      <alignment horizontal="right" wrapText="1"/>
    </xf>
    <xf numFmtId="3" fontId="90" fillId="35" borderId="30" xfId="63" applyNumberFormat="1" applyFont="1" applyFill="1" applyBorder="1" applyAlignment="1">
      <alignment horizontal="right" wrapText="1"/>
      <protection/>
    </xf>
    <xf numFmtId="0" fontId="88" fillId="0" borderId="31" xfId="63" applyFont="1" applyBorder="1" applyAlignment="1">
      <alignment horizontal="left" wrapText="1"/>
      <protection/>
    </xf>
    <xf numFmtId="3" fontId="88" fillId="0" borderId="28" xfId="63" applyNumberFormat="1" applyFont="1" applyBorder="1" applyAlignment="1">
      <alignment horizontal="right" wrapText="1"/>
      <protection/>
    </xf>
    <xf numFmtId="186" fontId="88" fillId="0" borderId="28" xfId="71" applyNumberFormat="1" applyFont="1" applyBorder="1" applyAlignment="1">
      <alignment horizontal="right" wrapText="1"/>
    </xf>
    <xf numFmtId="3" fontId="88" fillId="35" borderId="31" xfId="63" applyNumberFormat="1" applyFont="1" applyFill="1" applyBorder="1" applyAlignment="1">
      <alignment horizontal="right" wrapText="1"/>
      <protection/>
    </xf>
    <xf numFmtId="0" fontId="90" fillId="35" borderId="30" xfId="63" applyFont="1" applyFill="1" applyBorder="1" applyAlignment="1">
      <alignment horizontal="right" wrapText="1"/>
      <protection/>
    </xf>
    <xf numFmtId="0" fontId="89" fillId="0" borderId="32" xfId="63" applyFont="1" applyBorder="1" applyAlignment="1">
      <alignment horizontal="left" wrapText="1"/>
      <protection/>
    </xf>
    <xf numFmtId="3" fontId="89" fillId="0" borderId="33" xfId="63" applyNumberFormat="1" applyFont="1" applyBorder="1" applyAlignment="1">
      <alignment horizontal="right" wrapText="1"/>
      <protection/>
    </xf>
    <xf numFmtId="186" fontId="89" fillId="0" borderId="33" xfId="71" applyNumberFormat="1" applyFont="1" applyBorder="1" applyAlignment="1">
      <alignment horizontal="right" wrapText="1"/>
    </xf>
    <xf numFmtId="3" fontId="90" fillId="35" borderId="32" xfId="63" applyNumberFormat="1" applyFont="1" applyFill="1" applyBorder="1" applyAlignment="1">
      <alignment horizontal="right" wrapText="1"/>
      <protection/>
    </xf>
    <xf numFmtId="0" fontId="87" fillId="34" borderId="29" xfId="63" applyFont="1" applyFill="1" applyBorder="1" applyAlignment="1">
      <alignment horizontal="left" wrapText="1"/>
      <protection/>
    </xf>
    <xf numFmtId="3" fontId="87" fillId="34" borderId="0" xfId="63" applyNumberFormat="1" applyFont="1" applyFill="1" applyAlignment="1">
      <alignment horizontal="right" wrapText="1"/>
      <protection/>
    </xf>
    <xf numFmtId="186" fontId="88" fillId="34" borderId="0" xfId="71" applyNumberFormat="1" applyFont="1" applyFill="1" applyBorder="1" applyAlignment="1">
      <alignment horizontal="right" wrapText="1"/>
    </xf>
    <xf numFmtId="3" fontId="88" fillId="34" borderId="29" xfId="63" applyNumberFormat="1" applyFont="1" applyFill="1" applyBorder="1" applyAlignment="1">
      <alignment horizontal="right" wrapText="1"/>
      <protection/>
    </xf>
    <xf numFmtId="0" fontId="48" fillId="33" borderId="0" xfId="63" applyFont="1" applyFill="1" applyAlignment="1">
      <alignment wrapText="1"/>
      <protection/>
    </xf>
    <xf numFmtId="0" fontId="92" fillId="33" borderId="0" xfId="63" applyFont="1" applyFill="1" applyAlignment="1">
      <alignment horizontal="right"/>
      <protection/>
    </xf>
    <xf numFmtId="0" fontId="92" fillId="33" borderId="0" xfId="63" applyFont="1" applyFill="1" applyAlignment="1">
      <alignment horizontal="left"/>
      <protection/>
    </xf>
    <xf numFmtId="186" fontId="92" fillId="33" borderId="0" xfId="63" applyNumberFormat="1" applyFont="1" applyFill="1" applyAlignment="1">
      <alignment horizontal="left"/>
      <protection/>
    </xf>
    <xf numFmtId="0" fontId="93" fillId="33" borderId="0" xfId="63" applyFont="1" applyFill="1" applyAlignment="1">
      <alignment horizontal="right"/>
      <protection/>
    </xf>
    <xf numFmtId="0" fontId="93" fillId="33" borderId="0" xfId="63" applyFont="1" applyFill="1" applyAlignment="1">
      <alignment horizontal="left"/>
      <protection/>
    </xf>
    <xf numFmtId="0" fontId="87" fillId="33" borderId="0" xfId="63" applyFont="1" applyFill="1" applyAlignment="1">
      <alignment horizontal="left" wrapText="1"/>
      <protection/>
    </xf>
    <xf numFmtId="0" fontId="89" fillId="33" borderId="0" xfId="63" applyFont="1" applyFill="1" applyAlignment="1">
      <alignment horizontal="right"/>
      <protection/>
    </xf>
    <xf numFmtId="0" fontId="89" fillId="33" borderId="0" xfId="63" applyFont="1" applyFill="1" applyAlignment="1">
      <alignment horizontal="left"/>
      <protection/>
    </xf>
    <xf numFmtId="186" fontId="89" fillId="33" borderId="0" xfId="63" applyNumberFormat="1" applyFont="1" applyFill="1" applyAlignment="1">
      <alignment horizontal="left"/>
      <protection/>
    </xf>
    <xf numFmtId="0" fontId="90" fillId="33" borderId="0" xfId="63" applyFont="1" applyFill="1" applyAlignment="1">
      <alignment horizontal="right"/>
      <protection/>
    </xf>
    <xf numFmtId="0" fontId="90" fillId="33" borderId="0" xfId="63" applyFont="1" applyFill="1" applyAlignment="1">
      <alignment horizontal="left"/>
      <protection/>
    </xf>
    <xf numFmtId="0" fontId="89" fillId="0" borderId="25" xfId="63" applyFont="1" applyBorder="1" applyAlignment="1">
      <alignment horizontal="left" wrapText="1"/>
      <protection/>
    </xf>
    <xf numFmtId="3" fontId="90" fillId="35" borderId="25" xfId="63" applyNumberFormat="1" applyFont="1" applyFill="1" applyBorder="1" applyAlignment="1">
      <alignment horizontal="right" wrapText="1"/>
      <protection/>
    </xf>
    <xf numFmtId="0" fontId="89" fillId="0" borderId="34" xfId="63" applyFont="1" applyBorder="1" applyAlignment="1">
      <alignment horizontal="left" wrapText="1"/>
      <protection/>
    </xf>
    <xf numFmtId="0" fontId="89" fillId="0" borderId="33" xfId="63" applyFont="1" applyBorder="1" applyAlignment="1">
      <alignment horizontal="right" wrapText="1"/>
      <protection/>
    </xf>
    <xf numFmtId="0" fontId="90" fillId="35" borderId="34" xfId="63" applyFont="1" applyFill="1" applyBorder="1" applyAlignment="1">
      <alignment horizontal="right" wrapText="1"/>
      <protection/>
    </xf>
    <xf numFmtId="0" fontId="88" fillId="0" borderId="27" xfId="63" applyFont="1" applyBorder="1" applyAlignment="1">
      <alignment horizontal="left" wrapText="1"/>
      <protection/>
    </xf>
    <xf numFmtId="3" fontId="88" fillId="35" borderId="27" xfId="63" applyNumberFormat="1" applyFont="1" applyFill="1" applyBorder="1" applyAlignment="1">
      <alignment horizontal="right" wrapText="1"/>
      <protection/>
    </xf>
    <xf numFmtId="0" fontId="86" fillId="33" borderId="0" xfId="63" applyFont="1" applyFill="1" applyAlignment="1">
      <alignment horizontal="left"/>
      <protection/>
    </xf>
    <xf numFmtId="9" fontId="89" fillId="0" borderId="26" xfId="71" applyFont="1" applyBorder="1" applyAlignment="1">
      <alignment horizontal="right" wrapText="1"/>
    </xf>
    <xf numFmtId="9" fontId="89" fillId="0" borderId="33" xfId="71" applyFont="1" applyBorder="1" applyAlignment="1">
      <alignment horizontal="right" wrapText="1"/>
    </xf>
    <xf numFmtId="9" fontId="88" fillId="0" borderId="28" xfId="71" applyFont="1" applyBorder="1" applyAlignment="1">
      <alignment horizontal="right" wrapText="1"/>
    </xf>
    <xf numFmtId="9" fontId="87" fillId="34" borderId="0" xfId="71" applyFont="1" applyFill="1" applyAlignment="1">
      <alignment horizontal="right" wrapText="1"/>
    </xf>
    <xf numFmtId="186" fontId="87" fillId="34" borderId="0" xfId="71" applyNumberFormat="1" applyFont="1" applyFill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189" fontId="88" fillId="35" borderId="30" xfId="56" applyNumberFormat="1" applyFont="1" applyFill="1" applyBorder="1" applyAlignment="1">
      <alignment horizontal="right" wrapText="1"/>
    </xf>
    <xf numFmtId="189" fontId="90" fillId="35" borderId="30" xfId="56" applyNumberFormat="1" applyFont="1" applyFill="1" applyBorder="1" applyAlignment="1">
      <alignment horizontal="right" wrapText="1"/>
    </xf>
    <xf numFmtId="189" fontId="88" fillId="35" borderId="31" xfId="56" applyNumberFormat="1" applyFont="1" applyFill="1" applyBorder="1" applyAlignment="1">
      <alignment horizontal="right" wrapText="1"/>
    </xf>
    <xf numFmtId="189" fontId="90" fillId="35" borderId="32" xfId="56" applyNumberFormat="1" applyFont="1" applyFill="1" applyBorder="1" applyAlignment="1">
      <alignment horizontal="right" wrapText="1"/>
    </xf>
    <xf numFmtId="189" fontId="88" fillId="34" borderId="29" xfId="56" applyNumberFormat="1" applyFont="1" applyFill="1" applyBorder="1" applyAlignment="1">
      <alignment horizontal="right" wrapText="1"/>
    </xf>
    <xf numFmtId="189" fontId="93" fillId="33" borderId="0" xfId="56" applyNumberFormat="1" applyFont="1" applyFill="1" applyAlignment="1">
      <alignment horizontal="left"/>
    </xf>
    <xf numFmtId="189" fontId="90" fillId="33" borderId="0" xfId="56" applyNumberFormat="1" applyFont="1" applyFill="1" applyAlignment="1">
      <alignment horizontal="left"/>
    </xf>
    <xf numFmtId="189" fontId="90" fillId="35" borderId="25" xfId="56" applyNumberFormat="1" applyFont="1" applyFill="1" applyBorder="1" applyAlignment="1">
      <alignment horizontal="right" wrapText="1"/>
    </xf>
    <xf numFmtId="189" fontId="90" fillId="35" borderId="34" xfId="56" applyNumberFormat="1" applyFont="1" applyFill="1" applyBorder="1" applyAlignment="1">
      <alignment horizontal="right" wrapText="1"/>
    </xf>
    <xf numFmtId="189" fontId="88" fillId="35" borderId="27" xfId="56" applyNumberFormat="1" applyFont="1" applyFill="1" applyBorder="1" applyAlignment="1">
      <alignment horizontal="right" wrapText="1"/>
    </xf>
    <xf numFmtId="189" fontId="87" fillId="35" borderId="26" xfId="56" applyNumberFormat="1" applyFont="1" applyFill="1" applyBorder="1" applyAlignment="1">
      <alignment horizontal="right" wrapText="1"/>
    </xf>
    <xf numFmtId="189" fontId="89" fillId="0" borderId="26" xfId="56" applyNumberFormat="1" applyFont="1" applyBorder="1" applyAlignment="1">
      <alignment horizontal="right" wrapText="1"/>
    </xf>
    <xf numFmtId="189" fontId="88" fillId="0" borderId="28" xfId="56" applyNumberFormat="1" applyFont="1" applyBorder="1" applyAlignment="1">
      <alignment horizontal="right" wrapText="1"/>
    </xf>
    <xf numFmtId="189" fontId="89" fillId="0" borderId="33" xfId="56" applyNumberFormat="1" applyFont="1" applyBorder="1" applyAlignment="1">
      <alignment horizontal="right" wrapText="1"/>
    </xf>
    <xf numFmtId="189" fontId="92" fillId="33" borderId="0" xfId="56" applyNumberFormat="1" applyFont="1" applyFill="1" applyAlignment="1">
      <alignment horizontal="left"/>
    </xf>
    <xf numFmtId="189" fontId="89" fillId="33" borderId="0" xfId="56" applyNumberFormat="1" applyFont="1" applyFill="1" applyAlignment="1">
      <alignment horizontal="left"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 quotePrefix="1">
      <alignment horizontal="left"/>
      <protection/>
    </xf>
    <xf numFmtId="0" fontId="5" fillId="36" borderId="35" xfId="63" applyFont="1" applyFill="1" applyBorder="1" applyAlignment="1">
      <alignment horizontal="right" vertical="center" wrapText="1"/>
      <protection/>
    </xf>
    <xf numFmtId="0" fontId="5" fillId="36" borderId="35" xfId="63" applyFont="1" applyFill="1" applyBorder="1" applyAlignment="1" quotePrefix="1">
      <alignment horizontal="right" vertical="center" wrapText="1"/>
      <protection/>
    </xf>
    <xf numFmtId="0" fontId="94" fillId="36" borderId="35" xfId="63" applyFont="1" applyFill="1" applyBorder="1" applyAlignment="1">
      <alignment horizontal="right" vertical="center" wrapText="1"/>
      <protection/>
    </xf>
    <xf numFmtId="0" fontId="94" fillId="36" borderId="35" xfId="63" applyFont="1" applyFill="1" applyBorder="1" applyAlignment="1" quotePrefix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>
      <alignment/>
      <protection/>
    </xf>
    <xf numFmtId="49" fontId="87" fillId="0" borderId="35" xfId="63" applyNumberFormat="1" applyFont="1" applyBorder="1" applyAlignment="1" quotePrefix="1">
      <alignment vertical="center" wrapText="1"/>
      <protection/>
    </xf>
    <xf numFmtId="49" fontId="87" fillId="0" borderId="35" xfId="63" applyNumberFormat="1" applyFont="1" applyBorder="1" applyAlignment="1" quotePrefix="1">
      <alignment horizontal="right" vertical="center" wrapText="1"/>
      <protection/>
    </xf>
    <xf numFmtId="0" fontId="87" fillId="0" borderId="36" xfId="63" applyFont="1" applyBorder="1" applyAlignment="1">
      <alignment horizontal="right" wrapText="1"/>
      <protection/>
    </xf>
    <xf numFmtId="0" fontId="64" fillId="0" borderId="36" xfId="63" applyFont="1" applyBorder="1" applyAlignment="1">
      <alignment horizontal="right" wrapText="1"/>
      <protection/>
    </xf>
    <xf numFmtId="0" fontId="87" fillId="0" borderId="36" xfId="63" applyFont="1" applyBorder="1" applyAlignment="1" quotePrefix="1">
      <alignment horizontal="right" wrapText="1"/>
      <protection/>
    </xf>
    <xf numFmtId="0" fontId="95" fillId="36" borderId="36" xfId="63" applyFont="1" applyFill="1" applyBorder="1" applyAlignment="1" quotePrefix="1">
      <alignment horizontal="right" wrapText="1"/>
      <protection/>
    </xf>
    <xf numFmtId="0" fontId="64" fillId="33" borderId="0" xfId="63" applyFont="1" applyFill="1" applyAlignment="1">
      <alignment horizontal="right"/>
      <protection/>
    </xf>
    <xf numFmtId="0" fontId="48" fillId="33" borderId="0" xfId="63" applyFont="1" applyFill="1" applyAlignment="1">
      <alignment horizontal="right"/>
      <protection/>
    </xf>
    <xf numFmtId="0" fontId="48" fillId="0" borderId="36" xfId="63" applyFont="1" applyBorder="1" applyAlignment="1">
      <alignment horizontal="right" wrapText="1"/>
      <protection/>
    </xf>
    <xf numFmtId="0" fontId="95" fillId="36" borderId="36" xfId="63" applyFont="1" applyFill="1" applyBorder="1" applyAlignment="1">
      <alignment horizontal="right" wrapText="1"/>
      <protection/>
    </xf>
    <xf numFmtId="17" fontId="87" fillId="0" borderId="35" xfId="63" applyNumberFormat="1" applyFont="1" applyBorder="1" applyAlignment="1">
      <alignment vertical="center" wrapText="1"/>
      <protection/>
    </xf>
    <xf numFmtId="0" fontId="84" fillId="33" borderId="37" xfId="63" applyFont="1" applyFill="1" applyBorder="1" applyAlignment="1">
      <alignment/>
      <protection/>
    </xf>
    <xf numFmtId="17" fontId="87" fillId="0" borderId="35" xfId="63" applyNumberFormat="1" applyFont="1" applyBorder="1" applyAlignment="1">
      <alignment horizontal="right" vertical="center" wrapText="1"/>
      <protection/>
    </xf>
    <xf numFmtId="3" fontId="89" fillId="0" borderId="26" xfId="63" applyNumberFormat="1" applyFont="1" applyFill="1" applyBorder="1" applyAlignment="1">
      <alignment horizontal="right"/>
      <protection/>
    </xf>
    <xf numFmtId="0" fontId="95" fillId="36" borderId="36" xfId="63" applyFont="1" applyFill="1" applyBorder="1" applyAlignment="1" quotePrefix="1">
      <alignment horizontal="center" wrapText="1"/>
      <protection/>
    </xf>
    <xf numFmtId="0" fontId="87" fillId="0" borderId="36" xfId="63" applyFont="1" applyBorder="1" applyAlignment="1" quotePrefix="1">
      <alignment horizontal="center" wrapText="1"/>
      <protection/>
    </xf>
    <xf numFmtId="0" fontId="84" fillId="33" borderId="0" xfId="63" applyFont="1" applyFill="1" applyAlignment="1">
      <alignment horizontal="left"/>
      <protection/>
    </xf>
    <xf numFmtId="49" fontId="87" fillId="0" borderId="35" xfId="63" applyNumberFormat="1" applyFont="1" applyBorder="1" applyAlignment="1">
      <alignment vertical="center" wrapText="1"/>
      <protection/>
    </xf>
    <xf numFmtId="49" fontId="87" fillId="0" borderId="35" xfId="63" applyNumberFormat="1" applyFont="1" applyBorder="1" applyAlignment="1">
      <alignment horizontal="right" vertical="center" wrapText="1"/>
      <protection/>
    </xf>
    <xf numFmtId="17" fontId="87" fillId="0" borderId="38" xfId="63" applyNumberFormat="1" applyFont="1" applyBorder="1" applyAlignment="1">
      <alignment horizontal="right" vertical="center" wrapText="1"/>
      <protection/>
    </xf>
    <xf numFmtId="0" fontId="94" fillId="37" borderId="24" xfId="63" applyFont="1" applyFill="1" applyBorder="1" applyAlignment="1">
      <alignment horizontal="left"/>
      <protection/>
    </xf>
    <xf numFmtId="0" fontId="49" fillId="37" borderId="0" xfId="63" applyFont="1" applyFill="1">
      <alignment/>
      <protection/>
    </xf>
    <xf numFmtId="0" fontId="49" fillId="37" borderId="39" xfId="63" applyFont="1" applyFill="1" applyBorder="1">
      <alignment/>
      <protection/>
    </xf>
    <xf numFmtId="0" fontId="87" fillId="38" borderId="24" xfId="63" applyFont="1" applyFill="1" applyBorder="1" applyAlignment="1">
      <alignment horizontal="left"/>
      <protection/>
    </xf>
    <xf numFmtId="0" fontId="89" fillId="38" borderId="0" xfId="63" applyFont="1" applyFill="1" applyAlignment="1">
      <alignment horizontal="center"/>
      <protection/>
    </xf>
    <xf numFmtId="0" fontId="90" fillId="38" borderId="39" xfId="63" applyFont="1" applyFill="1" applyBorder="1" applyAlignment="1">
      <alignment horizontal="center"/>
      <protection/>
    </xf>
    <xf numFmtId="0" fontId="89" fillId="38" borderId="39" xfId="63" applyFont="1" applyFill="1" applyBorder="1" applyAlignment="1">
      <alignment horizontal="center"/>
      <protection/>
    </xf>
    <xf numFmtId="3" fontId="90" fillId="39" borderId="40" xfId="63" applyNumberFormat="1" applyFont="1" applyFill="1" applyBorder="1" applyAlignment="1">
      <alignment horizontal="right"/>
      <protection/>
    </xf>
    <xf numFmtId="9" fontId="89" fillId="0" borderId="40" xfId="71" applyFont="1" applyBorder="1" applyAlignment="1">
      <alignment horizontal="right"/>
    </xf>
    <xf numFmtId="3" fontId="90" fillId="39" borderId="41" xfId="63" applyNumberFormat="1" applyFont="1" applyFill="1" applyBorder="1" applyAlignment="1">
      <alignment horizontal="right"/>
      <protection/>
    </xf>
    <xf numFmtId="3" fontId="88" fillId="39" borderId="41" xfId="63" applyNumberFormat="1" applyFont="1" applyFill="1" applyBorder="1" applyAlignment="1">
      <alignment horizontal="right"/>
      <protection/>
    </xf>
    <xf numFmtId="9" fontId="89" fillId="0" borderId="41" xfId="71" applyFont="1" applyBorder="1" applyAlignment="1">
      <alignment horizontal="right"/>
    </xf>
    <xf numFmtId="9" fontId="88" fillId="0" borderId="41" xfId="71" applyFont="1" applyBorder="1" applyAlignment="1">
      <alignment horizontal="right"/>
    </xf>
    <xf numFmtId="0" fontId="94" fillId="40" borderId="27" xfId="63" applyFont="1" applyFill="1" applyBorder="1" applyAlignment="1">
      <alignment horizontal="left"/>
      <protection/>
    </xf>
    <xf numFmtId="3" fontId="94" fillId="40" borderId="28" xfId="63" applyNumberFormat="1" applyFont="1" applyFill="1" applyBorder="1" applyAlignment="1">
      <alignment horizontal="right"/>
      <protection/>
    </xf>
    <xf numFmtId="3" fontId="94" fillId="40" borderId="41" xfId="63" applyNumberFormat="1" applyFont="1" applyFill="1" applyBorder="1" applyAlignment="1">
      <alignment horizontal="right"/>
      <protection/>
    </xf>
    <xf numFmtId="9" fontId="94" fillId="40" borderId="41" xfId="71" applyFont="1" applyFill="1" applyBorder="1" applyAlignment="1">
      <alignment horizontal="right"/>
    </xf>
    <xf numFmtId="0" fontId="90" fillId="39" borderId="40" xfId="63" applyFont="1" applyFill="1" applyBorder="1" applyAlignment="1">
      <alignment horizontal="right"/>
      <protection/>
    </xf>
    <xf numFmtId="0" fontId="90" fillId="39" borderId="41" xfId="63" applyFont="1" applyFill="1" applyBorder="1" applyAlignment="1">
      <alignment horizontal="right"/>
      <protection/>
    </xf>
    <xf numFmtId="0" fontId="94" fillId="37" borderId="27" xfId="63" applyFont="1" applyFill="1" applyBorder="1" applyAlignment="1">
      <alignment horizontal="left"/>
      <protection/>
    </xf>
    <xf numFmtId="3" fontId="94" fillId="37" borderId="28" xfId="63" applyNumberFormat="1" applyFont="1" applyFill="1" applyBorder="1" applyAlignment="1">
      <alignment horizontal="right"/>
      <protection/>
    </xf>
    <xf numFmtId="3" fontId="94" fillId="37" borderId="41" xfId="63" applyNumberFormat="1" applyFont="1" applyFill="1" applyBorder="1" applyAlignment="1">
      <alignment horizontal="right"/>
      <protection/>
    </xf>
    <xf numFmtId="9" fontId="94" fillId="37" borderId="41" xfId="71" applyFont="1" applyFill="1" applyBorder="1" applyAlignment="1">
      <alignment horizontal="right"/>
    </xf>
    <xf numFmtId="0" fontId="48" fillId="0" borderId="36" xfId="63" applyFont="1" applyBorder="1" applyAlignment="1">
      <alignment wrapText="1"/>
      <protection/>
    </xf>
    <xf numFmtId="0" fontId="87" fillId="0" borderId="42" xfId="63" applyFont="1" applyBorder="1" applyAlignment="1">
      <alignment horizontal="right" wrapText="1"/>
      <protection/>
    </xf>
    <xf numFmtId="0" fontId="87" fillId="39" borderId="42" xfId="63" applyFont="1" applyFill="1" applyBorder="1" applyAlignment="1">
      <alignment horizontal="right" wrapText="1"/>
      <protection/>
    </xf>
    <xf numFmtId="0" fontId="88" fillId="0" borderId="0" xfId="63" applyFont="1" applyBorder="1" applyAlignment="1">
      <alignment horizontal="left" wrapText="1"/>
      <protection/>
    </xf>
    <xf numFmtId="0" fontId="48" fillId="0" borderId="39" xfId="63" applyFont="1" applyBorder="1">
      <alignment/>
      <protection/>
    </xf>
    <xf numFmtId="0" fontId="90" fillId="39" borderId="39" xfId="63" applyFont="1" applyFill="1" applyBorder="1" applyAlignment="1">
      <alignment horizontal="right"/>
      <protection/>
    </xf>
    <xf numFmtId="0" fontId="48" fillId="39" borderId="39" xfId="63" applyFont="1" applyFill="1" applyBorder="1">
      <alignment/>
      <protection/>
    </xf>
    <xf numFmtId="0" fontId="94" fillId="37" borderId="26" xfId="63" applyFont="1" applyFill="1" applyBorder="1" applyAlignment="1">
      <alignment horizontal="left" wrapText="1"/>
      <protection/>
    </xf>
    <xf numFmtId="3" fontId="94" fillId="37" borderId="40" xfId="63" applyNumberFormat="1" applyFont="1" applyFill="1" applyBorder="1" applyAlignment="1">
      <alignment horizontal="right" wrapText="1"/>
      <protection/>
    </xf>
    <xf numFmtId="186" fontId="94" fillId="37" borderId="40" xfId="71" applyNumberFormat="1" applyFont="1" applyFill="1" applyBorder="1" applyAlignment="1">
      <alignment horizontal="right" wrapText="1"/>
    </xf>
    <xf numFmtId="0" fontId="89" fillId="0" borderId="26" xfId="63" applyFont="1" applyBorder="1" applyAlignment="1">
      <alignment horizontal="left" wrapText="1"/>
      <protection/>
    </xf>
    <xf numFmtId="3" fontId="89" fillId="0" borderId="40" xfId="63" applyNumberFormat="1" applyFont="1" applyBorder="1" applyAlignment="1">
      <alignment horizontal="right" wrapText="1"/>
      <protection/>
    </xf>
    <xf numFmtId="186" fontId="89" fillId="0" borderId="40" xfId="71" applyNumberFormat="1" applyFont="1" applyBorder="1" applyAlignment="1">
      <alignment horizontal="right" wrapText="1"/>
    </xf>
    <xf numFmtId="3" fontId="90" fillId="39" borderId="40" xfId="63" applyNumberFormat="1" applyFont="1" applyFill="1" applyBorder="1" applyAlignment="1">
      <alignment horizontal="right" wrapText="1"/>
      <protection/>
    </xf>
    <xf numFmtId="186" fontId="89" fillId="39" borderId="40" xfId="71" applyNumberFormat="1" applyFont="1" applyFill="1" applyBorder="1" applyAlignment="1">
      <alignment horizontal="right" wrapText="1"/>
    </xf>
    <xf numFmtId="0" fontId="88" fillId="0" borderId="28" xfId="63" applyFont="1" applyBorder="1" applyAlignment="1">
      <alignment horizontal="left" wrapText="1"/>
      <protection/>
    </xf>
    <xf numFmtId="3" fontId="88" fillId="0" borderId="41" xfId="63" applyNumberFormat="1" applyFont="1" applyBorder="1" applyAlignment="1">
      <alignment horizontal="right" wrapText="1"/>
      <protection/>
    </xf>
    <xf numFmtId="186" fontId="88" fillId="0" borderId="41" xfId="71" applyNumberFormat="1" applyFont="1" applyBorder="1" applyAlignment="1">
      <alignment horizontal="right" wrapText="1"/>
    </xf>
    <xf numFmtId="3" fontId="88" fillId="39" borderId="41" xfId="63" applyNumberFormat="1" applyFont="1" applyFill="1" applyBorder="1" applyAlignment="1">
      <alignment horizontal="right" wrapText="1"/>
      <protection/>
    </xf>
    <xf numFmtId="186" fontId="88" fillId="39" borderId="41" xfId="71" applyNumberFormat="1" applyFont="1" applyFill="1" applyBorder="1" applyAlignment="1">
      <alignment horizontal="right" wrapText="1"/>
    </xf>
    <xf numFmtId="0" fontId="89" fillId="0" borderId="40" xfId="63" applyFont="1" applyBorder="1" applyAlignment="1">
      <alignment horizontal="right" wrapText="1"/>
      <protection/>
    </xf>
    <xf numFmtId="0" fontId="90" fillId="39" borderId="40" xfId="63" applyFont="1" applyFill="1" applyBorder="1" applyAlignment="1">
      <alignment horizontal="right" wrapText="1"/>
      <protection/>
    </xf>
    <xf numFmtId="0" fontId="89" fillId="0" borderId="33" xfId="63" applyFont="1" applyBorder="1" applyAlignment="1">
      <alignment horizontal="left" wrapText="1"/>
      <protection/>
    </xf>
    <xf numFmtId="3" fontId="89" fillId="0" borderId="43" xfId="63" applyNumberFormat="1" applyFont="1" applyBorder="1" applyAlignment="1">
      <alignment horizontal="right" wrapText="1"/>
      <protection/>
    </xf>
    <xf numFmtId="186" fontId="89" fillId="0" borderId="43" xfId="71" applyNumberFormat="1" applyFont="1" applyBorder="1" applyAlignment="1">
      <alignment horizontal="right" wrapText="1"/>
    </xf>
    <xf numFmtId="3" fontId="90" fillId="39" borderId="43" xfId="63" applyNumberFormat="1" applyFont="1" applyFill="1" applyBorder="1" applyAlignment="1">
      <alignment horizontal="right" wrapText="1"/>
      <protection/>
    </xf>
    <xf numFmtId="186" fontId="89" fillId="39" borderId="43" xfId="71" applyNumberFormat="1" applyFont="1" applyFill="1" applyBorder="1" applyAlignment="1">
      <alignment horizontal="right" wrapText="1"/>
    </xf>
    <xf numFmtId="3" fontId="90" fillId="39" borderId="25" xfId="63" applyNumberFormat="1" applyFont="1" applyFill="1" applyBorder="1" applyAlignment="1">
      <alignment horizontal="right" wrapText="1"/>
      <protection/>
    </xf>
    <xf numFmtId="186" fontId="89" fillId="39" borderId="26" xfId="71" applyNumberFormat="1" applyFont="1" applyFill="1" applyBorder="1" applyAlignment="1">
      <alignment horizontal="right" wrapText="1"/>
    </xf>
    <xf numFmtId="0" fontId="90" fillId="39" borderId="34" xfId="63" applyFont="1" applyFill="1" applyBorder="1" applyAlignment="1">
      <alignment horizontal="right" wrapText="1"/>
      <protection/>
    </xf>
    <xf numFmtId="186" fontId="89" fillId="39" borderId="33" xfId="71" applyNumberFormat="1" applyFont="1" applyFill="1" applyBorder="1" applyAlignment="1">
      <alignment horizontal="right" wrapText="1"/>
    </xf>
    <xf numFmtId="3" fontId="88" fillId="39" borderId="27" xfId="63" applyNumberFormat="1" applyFont="1" applyFill="1" applyBorder="1" applyAlignment="1">
      <alignment horizontal="right" wrapText="1"/>
      <protection/>
    </xf>
    <xf numFmtId="186" fontId="88" fillId="39" borderId="28" xfId="71" applyNumberFormat="1" applyFont="1" applyFill="1" applyBorder="1" applyAlignment="1">
      <alignment horizontal="right" wrapText="1"/>
    </xf>
    <xf numFmtId="0" fontId="94" fillId="37" borderId="30" xfId="63" applyFont="1" applyFill="1" applyBorder="1" applyAlignment="1">
      <alignment horizontal="left" wrapText="1"/>
      <protection/>
    </xf>
    <xf numFmtId="3" fontId="94" fillId="37" borderId="26" xfId="63" applyNumberFormat="1" applyFont="1" applyFill="1" applyBorder="1" applyAlignment="1">
      <alignment horizontal="right" wrapText="1"/>
      <protection/>
    </xf>
    <xf numFmtId="3" fontId="94" fillId="37" borderId="30" xfId="63" applyNumberFormat="1" applyFont="1" applyFill="1" applyBorder="1" applyAlignment="1">
      <alignment horizontal="right" wrapText="1"/>
      <protection/>
    </xf>
    <xf numFmtId="186" fontId="94" fillId="37" borderId="26" xfId="71" applyNumberFormat="1" applyFont="1" applyFill="1" applyBorder="1" applyAlignment="1">
      <alignment horizontal="right" wrapText="1"/>
    </xf>
    <xf numFmtId="0" fontId="87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96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186" fontId="94" fillId="37" borderId="40" xfId="70" applyNumberFormat="1" applyFont="1" applyFill="1" applyBorder="1" applyAlignment="1">
      <alignment horizontal="right" wrapText="1"/>
    </xf>
    <xf numFmtId="186" fontId="89" fillId="0" borderId="40" xfId="70" applyNumberFormat="1" applyFont="1" applyBorder="1" applyAlignment="1">
      <alignment horizontal="right" wrapText="1"/>
    </xf>
    <xf numFmtId="186" fontId="88" fillId="0" borderId="41" xfId="70" applyNumberFormat="1" applyFont="1" applyBorder="1" applyAlignment="1">
      <alignment horizontal="right" wrapText="1"/>
    </xf>
    <xf numFmtId="183" fontId="90" fillId="39" borderId="40" xfId="57" applyFont="1" applyFill="1" applyBorder="1" applyAlignment="1">
      <alignment horizontal="right" wrapText="1"/>
    </xf>
    <xf numFmtId="183" fontId="89" fillId="0" borderId="40" xfId="57" applyFont="1" applyBorder="1" applyAlignment="1">
      <alignment horizontal="right" wrapText="1"/>
    </xf>
    <xf numFmtId="186" fontId="89" fillId="0" borderId="43" xfId="70" applyNumberFormat="1" applyFont="1" applyBorder="1" applyAlignment="1">
      <alignment horizontal="right" wrapText="1"/>
    </xf>
    <xf numFmtId="9" fontId="92" fillId="33" borderId="0" xfId="70" applyFont="1" applyFill="1" applyAlignment="1">
      <alignment horizontal="left"/>
    </xf>
    <xf numFmtId="9" fontId="89" fillId="33" borderId="0" xfId="70" applyFont="1" applyFill="1" applyAlignment="1">
      <alignment horizontal="left"/>
    </xf>
    <xf numFmtId="9" fontId="89" fillId="0" borderId="26" xfId="70" applyFont="1" applyBorder="1" applyAlignment="1">
      <alignment horizontal="right" wrapText="1"/>
    </xf>
    <xf numFmtId="9" fontId="89" fillId="0" borderId="33" xfId="70" applyFont="1" applyBorder="1" applyAlignment="1">
      <alignment horizontal="right" wrapText="1"/>
    </xf>
    <xf numFmtId="183" fontId="89" fillId="0" borderId="33" xfId="57" applyFont="1" applyBorder="1" applyAlignment="1">
      <alignment horizontal="right" wrapText="1"/>
    </xf>
    <xf numFmtId="9" fontId="88" fillId="0" borderId="28" xfId="70" applyFont="1" applyBorder="1" applyAlignment="1">
      <alignment horizontal="right" wrapText="1"/>
    </xf>
    <xf numFmtId="9" fontId="94" fillId="37" borderId="26" xfId="70" applyFont="1" applyFill="1" applyBorder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0" fontId="84" fillId="0" borderId="0" xfId="63" applyFont="1" applyFill="1" applyAlignment="1" quotePrefix="1">
      <alignment horizontal="left"/>
      <protection/>
    </xf>
    <xf numFmtId="9" fontId="90" fillId="0" borderId="41" xfId="70" applyFont="1" applyFill="1" applyBorder="1" applyAlignment="1">
      <alignment horizontal="right"/>
    </xf>
    <xf numFmtId="9" fontId="97" fillId="0" borderId="41" xfId="70" applyFont="1" applyFill="1" applyBorder="1" applyAlignment="1">
      <alignment horizontal="right"/>
    </xf>
    <xf numFmtId="0" fontId="84" fillId="33" borderId="0" xfId="63" applyFont="1" applyFill="1" applyAlignment="1">
      <alignment horizontal="left"/>
      <protection/>
    </xf>
    <xf numFmtId="0" fontId="7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183" fontId="94" fillId="37" borderId="40" xfId="63" applyNumberFormat="1" applyFont="1" applyFill="1" applyBorder="1" applyAlignment="1">
      <alignment horizontal="right" wrapText="1"/>
      <protection/>
    </xf>
    <xf numFmtId="183" fontId="89" fillId="0" borderId="40" xfId="63" applyNumberFormat="1" applyFont="1" applyBorder="1" applyAlignment="1">
      <alignment horizontal="right" wrapText="1"/>
      <protection/>
    </xf>
    <xf numFmtId="183" fontId="88" fillId="0" borderId="41" xfId="63" applyNumberFormat="1" applyFont="1" applyBorder="1" applyAlignment="1">
      <alignment horizontal="right" wrapText="1"/>
      <protection/>
    </xf>
    <xf numFmtId="183" fontId="89" fillId="0" borderId="43" xfId="63" applyNumberFormat="1" applyFont="1" applyBorder="1" applyAlignment="1">
      <alignment horizontal="right" wrapText="1"/>
      <protection/>
    </xf>
    <xf numFmtId="183" fontId="90" fillId="39" borderId="40" xfId="63" applyNumberFormat="1" applyFont="1" applyFill="1" applyBorder="1" applyAlignment="1">
      <alignment horizontal="right" wrapText="1"/>
      <protection/>
    </xf>
    <xf numFmtId="183" fontId="88" fillId="39" borderId="41" xfId="63" applyNumberFormat="1" applyFont="1" applyFill="1" applyBorder="1" applyAlignment="1">
      <alignment horizontal="right" wrapText="1"/>
      <protection/>
    </xf>
    <xf numFmtId="183" fontId="90" fillId="39" borderId="43" xfId="63" applyNumberFormat="1" applyFont="1" applyFill="1" applyBorder="1" applyAlignment="1">
      <alignment horizontal="right" wrapText="1"/>
      <protection/>
    </xf>
    <xf numFmtId="200" fontId="94" fillId="37" borderId="40" xfId="63" applyNumberFormat="1" applyFont="1" applyFill="1" applyBorder="1" applyAlignment="1">
      <alignment horizontal="right" wrapText="1"/>
      <protection/>
    </xf>
    <xf numFmtId="200" fontId="89" fillId="0" borderId="40" xfId="63" applyNumberFormat="1" applyFont="1" applyBorder="1" applyAlignment="1">
      <alignment horizontal="right" wrapText="1"/>
      <protection/>
    </xf>
    <xf numFmtId="200" fontId="90" fillId="39" borderId="40" xfId="63" applyNumberFormat="1" applyFont="1" applyFill="1" applyBorder="1" applyAlignment="1">
      <alignment horizontal="right" wrapText="1"/>
      <protection/>
    </xf>
    <xf numFmtId="200" fontId="88" fillId="0" borderId="41" xfId="63" applyNumberFormat="1" applyFont="1" applyBorder="1" applyAlignment="1">
      <alignment horizontal="right" wrapText="1"/>
      <protection/>
    </xf>
    <xf numFmtId="200" fontId="88" fillId="39" borderId="41" xfId="63" applyNumberFormat="1" applyFont="1" applyFill="1" applyBorder="1" applyAlignment="1">
      <alignment horizontal="right" wrapText="1"/>
      <protection/>
    </xf>
    <xf numFmtId="189" fontId="89" fillId="0" borderId="40" xfId="56" applyNumberFormat="1" applyFont="1" applyBorder="1" applyAlignment="1">
      <alignment horizontal="right" wrapText="1"/>
    </xf>
    <xf numFmtId="189" fontId="90" fillId="39" borderId="40" xfId="56" applyNumberFormat="1" applyFont="1" applyFill="1" applyBorder="1" applyAlignment="1">
      <alignment horizontal="right" wrapText="1"/>
    </xf>
    <xf numFmtId="0" fontId="90" fillId="0" borderId="40" xfId="63" applyFont="1" applyFill="1" applyBorder="1" applyAlignment="1">
      <alignment horizontal="right" wrapText="1"/>
      <protection/>
    </xf>
    <xf numFmtId="200" fontId="89" fillId="0" borderId="43" xfId="63" applyNumberFormat="1" applyFont="1" applyBorder="1" applyAlignment="1">
      <alignment horizontal="right" wrapText="1"/>
      <protection/>
    </xf>
    <xf numFmtId="200" fontId="90" fillId="39" borderId="43" xfId="63" applyNumberFormat="1" applyFont="1" applyFill="1" applyBorder="1" applyAlignment="1">
      <alignment horizontal="right" wrapText="1"/>
      <protection/>
    </xf>
    <xf numFmtId="186" fontId="90" fillId="0" borderId="41" xfId="71" applyNumberFormat="1" applyFont="1" applyBorder="1" applyAlignment="1">
      <alignment horizontal="right" wrapText="1"/>
    </xf>
    <xf numFmtId="189" fontId="90" fillId="39" borderId="34" xfId="56" applyNumberFormat="1" applyFont="1" applyFill="1" applyBorder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>
      <alignment wrapText="1"/>
      <protection/>
    </xf>
    <xf numFmtId="0" fontId="87" fillId="0" borderId="42" xfId="63" applyFont="1" applyFill="1" applyBorder="1" applyAlignment="1">
      <alignment horizontal="right" wrapText="1"/>
      <protection/>
    </xf>
    <xf numFmtId="0" fontId="84" fillId="33" borderId="0" xfId="63" applyFont="1" applyFill="1" applyAlignment="1">
      <alignment horizontal="left"/>
      <protection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stilo 1" xfId="53"/>
    <cellStyle name="Euro" xfId="54"/>
    <cellStyle name="Incorrecto" xfId="55"/>
    <cellStyle name="Comma" xfId="56"/>
    <cellStyle name="Comma [0]" xfId="57"/>
    <cellStyle name="Millares [0] 2" xfId="58"/>
    <cellStyle name="Millares_INCH JUNTA MES MARZO NUEVA PRESENTACIÓN 2005" xfId="59"/>
    <cellStyle name="Currency" xfId="60"/>
    <cellStyle name="Currency [0]" xfId="61"/>
    <cellStyle name="Neutral" xfId="62"/>
    <cellStyle name="Normal 15" xfId="63"/>
    <cellStyle name="Normal 16" xfId="64"/>
    <cellStyle name="Normal 2" xfId="65"/>
    <cellStyle name="Normal 5" xfId="66"/>
    <cellStyle name="Normal_INCH JUNTA DICIEMBRE ACTUALIZADA EN FEBRERO 8 2004" xfId="67"/>
    <cellStyle name="Normal_INCH JUNTA MES MARZO NUEVA PRESENTACIÓN 2005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38100</xdr:rowOff>
    </xdr:from>
    <xdr:to>
      <xdr:col>5</xdr:col>
      <xdr:colOff>638175</xdr:colOff>
      <xdr:row>4</xdr:row>
      <xdr:rowOff>133350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9525</xdr:rowOff>
    </xdr:from>
    <xdr:to>
      <xdr:col>7</xdr:col>
      <xdr:colOff>190500</xdr:colOff>
      <xdr:row>4</xdr:row>
      <xdr:rowOff>104775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66675</xdr:rowOff>
    </xdr:from>
    <xdr:to>
      <xdr:col>10</xdr:col>
      <xdr:colOff>209550</xdr:colOff>
      <xdr:row>4</xdr:row>
      <xdr:rowOff>171450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67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466725</xdr:colOff>
      <xdr:row>4</xdr:row>
      <xdr:rowOff>76200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104775</xdr:rowOff>
    </xdr:from>
    <xdr:to>
      <xdr:col>7</xdr:col>
      <xdr:colOff>161925</xdr:colOff>
      <xdr:row>5</xdr:row>
      <xdr:rowOff>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9</xdr:col>
      <xdr:colOff>742950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13</xdr:col>
      <xdr:colOff>66675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6</xdr:col>
      <xdr:colOff>9525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0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315325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18</xdr:col>
      <xdr:colOff>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06200"/>
          <a:ext cx="1688782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10</xdr:col>
      <xdr:colOff>9525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1000125"/>
          <a:ext cx="11563350" cy="6667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25</xdr:col>
      <xdr:colOff>38100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233362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0</xdr:row>
      <xdr:rowOff>9525</xdr:rowOff>
    </xdr:from>
    <xdr:to>
      <xdr:col>12</xdr:col>
      <xdr:colOff>657225</xdr:colOff>
      <xdr:row>4</xdr:row>
      <xdr:rowOff>114300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95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13</xdr:col>
      <xdr:colOff>28575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33450"/>
          <a:ext cx="14573250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26</xdr:col>
      <xdr:colOff>752475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25225"/>
          <a:ext cx="25469850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171450</xdr:rowOff>
    </xdr:from>
    <xdr:to>
      <xdr:col>6</xdr:col>
      <xdr:colOff>9525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4427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647700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9525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2200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171450</xdr:rowOff>
    </xdr:from>
    <xdr:to>
      <xdr:col>6</xdr:col>
      <xdr:colOff>9525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44275"/>
          <a:ext cx="74580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171450</xdr:rowOff>
    </xdr:from>
    <xdr:to>
      <xdr:col>18</xdr:col>
      <xdr:colOff>19050</xdr:colOff>
      <xdr:row>56</xdr:row>
      <xdr:rowOff>19050</xdr:rowOff>
    </xdr:to>
    <xdr:sp>
      <xdr:nvSpPr>
        <xdr:cNvPr id="4" name="3 Rectángulo"/>
        <xdr:cNvSpPr>
          <a:spLocks/>
        </xdr:cNvSpPr>
      </xdr:nvSpPr>
      <xdr:spPr>
        <a:xfrm flipV="1">
          <a:off x="28575" y="11344275"/>
          <a:ext cx="1679257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161925</xdr:rowOff>
    </xdr:from>
    <xdr:to>
      <xdr:col>18</xdr:col>
      <xdr:colOff>0</xdr:colOff>
      <xdr:row>56</xdr:row>
      <xdr:rowOff>9525</xdr:rowOff>
    </xdr:to>
    <xdr:sp>
      <xdr:nvSpPr>
        <xdr:cNvPr id="5" name="3 Rectángulo"/>
        <xdr:cNvSpPr>
          <a:spLocks/>
        </xdr:cNvSpPr>
      </xdr:nvSpPr>
      <xdr:spPr>
        <a:xfrm flipV="1">
          <a:off x="0" y="11334750"/>
          <a:ext cx="16802100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200025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10</xdr:col>
      <xdr:colOff>9525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1154430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6</xdr:col>
      <xdr:colOff>9525</xdr:colOff>
      <xdr:row>59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915775"/>
          <a:ext cx="79057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171450</xdr:rowOff>
    </xdr:from>
    <xdr:to>
      <xdr:col>18</xdr:col>
      <xdr:colOff>19050</xdr:colOff>
      <xdr:row>59</xdr:row>
      <xdr:rowOff>19050</xdr:rowOff>
    </xdr:to>
    <xdr:sp>
      <xdr:nvSpPr>
        <xdr:cNvPr id="4" name="3 Rectángulo"/>
        <xdr:cNvSpPr>
          <a:spLocks/>
        </xdr:cNvSpPr>
      </xdr:nvSpPr>
      <xdr:spPr>
        <a:xfrm flipV="1">
          <a:off x="28575" y="11915775"/>
          <a:ext cx="1766887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152400</xdr:rowOff>
    </xdr:from>
    <xdr:to>
      <xdr:col>25</xdr:col>
      <xdr:colOff>0</xdr:colOff>
      <xdr:row>59</xdr:row>
      <xdr:rowOff>9525</xdr:rowOff>
    </xdr:to>
    <xdr:sp>
      <xdr:nvSpPr>
        <xdr:cNvPr id="5" name="3 Rectángulo"/>
        <xdr:cNvSpPr>
          <a:spLocks/>
        </xdr:cNvSpPr>
      </xdr:nvSpPr>
      <xdr:spPr>
        <a:xfrm flipV="1">
          <a:off x="0" y="11896725"/>
          <a:ext cx="23155275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Relationship Id="rId3" Type="http://schemas.openxmlformats.org/officeDocument/2006/relationships/customProperty" Target="../customProperty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Relationship Id="rId3" Type="http://schemas.openxmlformats.org/officeDocument/2006/relationships/customProperty" Target="../customProperty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Relationship Id="rId3" Type="http://schemas.openxmlformats.org/officeDocument/2006/relationships/customProperty" Target="../customProperty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Relationship Id="rId3" Type="http://schemas.openxmlformats.org/officeDocument/2006/relationships/customProperty" Target="../customProperty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B6" sqref="B6:D6"/>
    </sheetView>
  </sheetViews>
  <sheetFormatPr defaultColWidth="11.421875" defaultRowHeight="12.75"/>
  <cols>
    <col min="1" max="1" width="45.140625" style="143" customWidth="1"/>
    <col min="2" max="6" width="11.421875" style="143" customWidth="1"/>
    <col min="7" max="7" width="7.8515625" style="143" bestFit="1" customWidth="1"/>
    <col min="8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144" t="s">
        <v>97</v>
      </c>
      <c r="B2" s="380"/>
      <c r="C2" s="380"/>
      <c r="D2" s="380"/>
      <c r="E2" s="380"/>
    </row>
    <row r="3" spans="1:5" ht="15">
      <c r="A3" s="144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4" ht="24" customHeight="1" thickBot="1">
      <c r="A6" s="264"/>
      <c r="B6" s="266" t="s">
        <v>91</v>
      </c>
      <c r="C6" s="248" t="s">
        <v>199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</row>
    <row r="10" spans="1:4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</row>
    <row r="11" spans="1:4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</row>
    <row r="12" spans="1:4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</row>
    <row r="13" spans="1:4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</row>
    <row r="14" spans="1:4" ht="15.75" thickBot="1">
      <c r="A14" s="160" t="s">
        <v>123</v>
      </c>
      <c r="B14" s="162">
        <v>0</v>
      </c>
      <c r="C14" s="163">
        <v>90</v>
      </c>
      <c r="D14" s="159" t="s">
        <v>88</v>
      </c>
    </row>
    <row r="15" spans="1:4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</row>
    <row r="18" spans="1:4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</row>
    <row r="19" spans="1:4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</row>
    <row r="20" spans="1:4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</row>
    <row r="21" spans="1:4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</row>
    <row r="22" spans="1:4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</row>
    <row r="23" spans="1:4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</row>
    <row r="24" spans="1:4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</row>
    <row r="25" spans="1:4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</row>
    <row r="26" spans="1:4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</row>
    <row r="27" spans="1:4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</row>
    <row r="28" spans="1:4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455480</v>
      </c>
      <c r="C31" s="158">
        <v>708303</v>
      </c>
      <c r="D31" s="159">
        <f aca="true" t="shared" si="1" ref="D31:D37">(C31-B31)/B31</f>
        <v>0.5550693773601475</v>
      </c>
    </row>
    <row r="32" spans="1:4" ht="15.75" thickBot="1">
      <c r="A32" s="155" t="s">
        <v>152</v>
      </c>
      <c r="B32" s="157">
        <v>656458</v>
      </c>
      <c r="C32" s="158">
        <v>829817</v>
      </c>
      <c r="D32" s="159">
        <f t="shared" si="1"/>
        <v>0.2640823936946461</v>
      </c>
    </row>
    <row r="33" spans="1:4" ht="15.75" thickBot="1">
      <c r="A33" s="155" t="s">
        <v>153</v>
      </c>
      <c r="B33" s="157">
        <v>150217</v>
      </c>
      <c r="C33" s="158">
        <v>180907</v>
      </c>
      <c r="D33" s="159">
        <f t="shared" si="1"/>
        <v>0.20430443957741135</v>
      </c>
    </row>
    <row r="34" spans="1:4" ht="15.75" thickBot="1">
      <c r="A34" s="155" t="s">
        <v>154</v>
      </c>
      <c r="B34" s="157">
        <v>137300</v>
      </c>
      <c r="C34" s="158">
        <v>114638</v>
      </c>
      <c r="D34" s="159">
        <f t="shared" si="1"/>
        <v>-0.16505462490895847</v>
      </c>
    </row>
    <row r="35" spans="1:4" ht="15.75" thickBot="1">
      <c r="A35" s="155" t="s">
        <v>155</v>
      </c>
      <c r="B35" s="157">
        <v>2417</v>
      </c>
      <c r="C35" s="158">
        <v>3919</v>
      </c>
      <c r="D35" s="159">
        <f t="shared" si="1"/>
        <v>0.6214315266859743</v>
      </c>
    </row>
    <row r="36" spans="1:4" ht="15.75" thickBot="1">
      <c r="A36" s="160" t="s">
        <v>35</v>
      </c>
      <c r="B36" s="162">
        <v>13885</v>
      </c>
      <c r="C36" s="163">
        <v>24077</v>
      </c>
      <c r="D36" s="167">
        <f t="shared" si="1"/>
        <v>0.734029528267915</v>
      </c>
    </row>
    <row r="37" spans="1:4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1"/>
        <v>0.3149580047988461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</row>
    <row r="40" spans="1:4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</row>
    <row r="41" spans="1:4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</row>
    <row r="42" spans="1:4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</row>
    <row r="43" spans="1:4" ht="15.75" thickBot="1">
      <c r="A43" s="160" t="s">
        <v>35</v>
      </c>
      <c r="B43" s="161" t="s">
        <v>159</v>
      </c>
      <c r="C43" s="173" t="s">
        <v>159</v>
      </c>
      <c r="D43" s="167" t="s">
        <v>88</v>
      </c>
    </row>
    <row r="44" spans="1:4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</row>
    <row r="45" spans="1:4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8001755</v>
      </c>
      <c r="C47" s="166">
        <f>7140719+150991</f>
        <v>7291710</v>
      </c>
      <c r="D47" s="168">
        <f>(C47-B47)/B47</f>
        <v>-0.08873615850522791</v>
      </c>
    </row>
    <row r="48" spans="1:4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</row>
    <row r="49" spans="1:4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</row>
    <row r="50" spans="1:4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144" t="s">
        <v>122</v>
      </c>
      <c r="B54" s="380"/>
      <c r="C54" s="380"/>
      <c r="D54" s="380"/>
      <c r="E54" s="380"/>
    </row>
    <row r="55" spans="1:5" ht="15">
      <c r="A55" s="144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6" ht="15.75" customHeight="1" thickBot="1">
      <c r="A58" s="256"/>
      <c r="B58" s="256" t="s">
        <v>166</v>
      </c>
      <c r="C58" s="256" t="s">
        <v>197</v>
      </c>
      <c r="D58" s="263" t="s">
        <v>167</v>
      </c>
      <c r="E58" s="256" t="s">
        <v>197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1531515</v>
      </c>
      <c r="C60" s="184">
        <f aca="true" t="shared" si="2" ref="C60:C81">+B60/$B$60</f>
        <v>1</v>
      </c>
      <c r="D60" s="185">
        <v>1726220</v>
      </c>
      <c r="E60" s="184">
        <f>+D60/$D$60</f>
        <v>1</v>
      </c>
      <c r="F60" s="184">
        <f aca="true" t="shared" si="3" ref="F60:F74">(D60-B60)/B60</f>
        <v>0.12713228404553661</v>
      </c>
    </row>
    <row r="61" spans="1:6" ht="15.75" thickBot="1">
      <c r="A61" s="186" t="s">
        <v>45</v>
      </c>
      <c r="B61" s="188">
        <v>-842171</v>
      </c>
      <c r="C61" s="189">
        <f t="shared" si="2"/>
        <v>-0.5498940591505797</v>
      </c>
      <c r="D61" s="190">
        <v>-972781</v>
      </c>
      <c r="E61" s="189">
        <f aca="true" t="shared" si="4" ref="E61:E87">+D61/$D$60</f>
        <v>-0.5635324582034735</v>
      </c>
      <c r="F61" s="189">
        <f t="shared" si="3"/>
        <v>0.1550872685001027</v>
      </c>
    </row>
    <row r="62" spans="1:6" ht="15.75" thickBot="1">
      <c r="A62" s="191" t="s">
        <v>95</v>
      </c>
      <c r="B62" s="192">
        <f>SUM(B60:B61)</f>
        <v>689344</v>
      </c>
      <c r="C62" s="193">
        <f t="shared" si="2"/>
        <v>0.45010594084942035</v>
      </c>
      <c r="D62" s="194">
        <f>SUM(D60:D61)</f>
        <v>753439</v>
      </c>
      <c r="E62" s="193">
        <f t="shared" si="4"/>
        <v>0.4364675417965265</v>
      </c>
      <c r="F62" s="193">
        <f t="shared" si="3"/>
        <v>0.09297970244174171</v>
      </c>
    </row>
    <row r="63" spans="1:6" ht="15.75" thickBot="1">
      <c r="A63" s="186" t="s">
        <v>170</v>
      </c>
      <c r="B63" s="188">
        <v>-84830</v>
      </c>
      <c r="C63" s="189">
        <f t="shared" si="2"/>
        <v>-0.05538959788183596</v>
      </c>
      <c r="D63" s="190">
        <v>-96265</v>
      </c>
      <c r="E63" s="189">
        <f t="shared" si="4"/>
        <v>-0.05576635654783284</v>
      </c>
      <c r="F63" s="189">
        <f t="shared" si="3"/>
        <v>0.13479900978427442</v>
      </c>
    </row>
    <row r="64" spans="1:6" ht="15.75" thickBot="1">
      <c r="A64" s="186" t="s">
        <v>171</v>
      </c>
      <c r="B64" s="188">
        <v>-382688</v>
      </c>
      <c r="C64" s="189">
        <f t="shared" si="2"/>
        <v>-0.24987545012618226</v>
      </c>
      <c r="D64" s="190">
        <v>-436316</v>
      </c>
      <c r="E64" s="189">
        <f t="shared" si="4"/>
        <v>-0.25275804937956925</v>
      </c>
      <c r="F64" s="189">
        <f t="shared" si="3"/>
        <v>0.14013504473618196</v>
      </c>
    </row>
    <row r="65" spans="1:6" ht="15.75" thickBot="1">
      <c r="A65" s="186" t="s">
        <v>172</v>
      </c>
      <c r="B65" s="188">
        <v>-29293</v>
      </c>
      <c r="C65" s="189">
        <f t="shared" si="2"/>
        <v>-0.019126812339415548</v>
      </c>
      <c r="D65" s="190">
        <v>-32449</v>
      </c>
      <c r="E65" s="189">
        <f t="shared" si="4"/>
        <v>-0.018797719873480785</v>
      </c>
      <c r="F65" s="189">
        <f t="shared" si="3"/>
        <v>0.10773905028505104</v>
      </c>
    </row>
    <row r="66" spans="1:6" ht="15.75" thickBot="1">
      <c r="A66" s="186" t="s">
        <v>173</v>
      </c>
      <c r="B66" s="188">
        <v>1077</v>
      </c>
      <c r="C66" s="189">
        <f t="shared" si="2"/>
        <v>0.0007032252377547723</v>
      </c>
      <c r="D66" s="190">
        <v>8166</v>
      </c>
      <c r="E66" s="189">
        <f t="shared" si="4"/>
        <v>0.004730567366847795</v>
      </c>
      <c r="F66" s="189">
        <f t="shared" si="3"/>
        <v>6.582172701949861</v>
      </c>
    </row>
    <row r="67" spans="1:6" ht="15.75" thickBot="1">
      <c r="A67" s="186" t="s">
        <v>174</v>
      </c>
      <c r="B67" s="188">
        <v>2033</v>
      </c>
      <c r="C67" s="189">
        <f t="shared" si="2"/>
        <v>0.001327443740348609</v>
      </c>
      <c r="D67" s="190">
        <v>2206</v>
      </c>
      <c r="E67" s="189">
        <f t="shared" si="4"/>
        <v>0.0012779367635643198</v>
      </c>
      <c r="F67" s="189">
        <f t="shared" si="3"/>
        <v>0.08509591736350221</v>
      </c>
    </row>
    <row r="68" spans="1:6" ht="15.75" thickBot="1">
      <c r="A68" s="182" t="s">
        <v>175</v>
      </c>
      <c r="B68" s="183">
        <f>SUM(B62:B67)</f>
        <v>195643</v>
      </c>
      <c r="C68" s="184">
        <f t="shared" si="2"/>
        <v>0.12774474948009</v>
      </c>
      <c r="D68" s="185">
        <f>SUM(D62:D67)</f>
        <v>198781</v>
      </c>
      <c r="E68" s="184">
        <f t="shared" si="4"/>
        <v>0.11515392012605577</v>
      </c>
      <c r="F68" s="184">
        <f t="shared" si="3"/>
        <v>0.016039418737189677</v>
      </c>
    </row>
    <row r="69" spans="1:6" ht="15.75" thickBot="1">
      <c r="A69" s="186" t="s">
        <v>176</v>
      </c>
      <c r="B69" s="188">
        <v>3334</v>
      </c>
      <c r="C69" s="189">
        <f t="shared" si="2"/>
        <v>0.0021769293803847825</v>
      </c>
      <c r="D69" s="190">
        <v>3035</v>
      </c>
      <c r="E69" s="189">
        <f t="shared" si="4"/>
        <v>0.0017581768256653267</v>
      </c>
      <c r="F69" s="189">
        <f t="shared" si="3"/>
        <v>-0.08968206358728255</v>
      </c>
    </row>
    <row r="70" spans="1:6" ht="15.75" thickBot="1">
      <c r="A70" s="186" t="s">
        <v>177</v>
      </c>
      <c r="B70" s="188">
        <v>-40751</v>
      </c>
      <c r="C70" s="189">
        <f t="shared" si="2"/>
        <v>-0.026608293095399</v>
      </c>
      <c r="D70" s="190">
        <v>-50910</v>
      </c>
      <c r="E70" s="189">
        <f t="shared" si="4"/>
        <v>-0.029492185237107667</v>
      </c>
      <c r="F70" s="189">
        <f t="shared" si="3"/>
        <v>0.24929449584059288</v>
      </c>
    </row>
    <row r="71" spans="1:6" ht="15.75" thickBot="1">
      <c r="A71" s="186" t="s">
        <v>195</v>
      </c>
      <c r="B71" s="188">
        <v>43363</v>
      </c>
      <c r="C71" s="189">
        <f t="shared" si="2"/>
        <v>0.02831379385771605</v>
      </c>
      <c r="D71" s="190">
        <v>46468</v>
      </c>
      <c r="E71" s="189">
        <f t="shared" si="4"/>
        <v>0.026918932696875255</v>
      </c>
      <c r="F71" s="189">
        <f t="shared" si="3"/>
        <v>0.07160482438945645</v>
      </c>
    </row>
    <row r="72" spans="1:6" ht="15.75" thickBot="1">
      <c r="A72" s="186" t="s">
        <v>178</v>
      </c>
      <c r="B72" s="188">
        <v>6535</v>
      </c>
      <c r="C72" s="189">
        <f t="shared" si="2"/>
        <v>0.004267016646914983</v>
      </c>
      <c r="D72" s="190">
        <v>5949</v>
      </c>
      <c r="E72" s="189">
        <f t="shared" si="4"/>
        <v>0.003446258298478757</v>
      </c>
      <c r="F72" s="189">
        <f t="shared" si="3"/>
        <v>-0.08967100229533283</v>
      </c>
    </row>
    <row r="73" spans="1:6" ht="15.75" thickBot="1">
      <c r="A73" s="186" t="s">
        <v>179</v>
      </c>
      <c r="B73" s="188">
        <v>-6192</v>
      </c>
      <c r="C73" s="189">
        <f t="shared" si="2"/>
        <v>-0.004043055405921587</v>
      </c>
      <c r="D73" s="190">
        <v>-4194</v>
      </c>
      <c r="E73" s="189">
        <f t="shared" si="4"/>
        <v>-0.002429586031907868</v>
      </c>
      <c r="F73" s="189">
        <f t="shared" si="3"/>
        <v>-0.3226744186046512</v>
      </c>
    </row>
    <row r="74" spans="1:6" ht="15.75" thickBot="1">
      <c r="A74" s="186" t="s">
        <v>180</v>
      </c>
      <c r="B74" s="187">
        <v>1468</v>
      </c>
      <c r="C74" s="189">
        <f t="shared" si="2"/>
        <v>0.0009585279935227536</v>
      </c>
      <c r="D74" s="195">
        <v>390</v>
      </c>
      <c r="E74" s="189">
        <f t="shared" si="4"/>
        <v>0.00022592717034908643</v>
      </c>
      <c r="F74" s="189">
        <f t="shared" si="3"/>
        <v>-0.7343324250681199</v>
      </c>
    </row>
    <row r="75" spans="1:6" ht="15.75" thickBot="1">
      <c r="A75" s="186" t="s">
        <v>181</v>
      </c>
      <c r="B75" s="187">
        <v>3206</v>
      </c>
      <c r="C75" s="189">
        <f t="shared" si="2"/>
        <v>0.0020933520076525532</v>
      </c>
      <c r="D75" s="195" t="s">
        <v>159</v>
      </c>
      <c r="E75" s="189" t="s">
        <v>88</v>
      </c>
      <c r="F75" s="189" t="s">
        <v>88</v>
      </c>
    </row>
    <row r="76" spans="1:6" ht="15.75" thickBot="1">
      <c r="A76" s="191" t="s">
        <v>182</v>
      </c>
      <c r="B76" s="192">
        <f>SUM(B68:B75)</f>
        <v>206606</v>
      </c>
      <c r="C76" s="193">
        <f t="shared" si="2"/>
        <v>0.1349030208649605</v>
      </c>
      <c r="D76" s="194">
        <f>SUM(D68:D75)</f>
        <v>199519</v>
      </c>
      <c r="E76" s="193">
        <f t="shared" si="4"/>
        <v>0.11558144384840865</v>
      </c>
      <c r="F76" s="193">
        <f aca="true" t="shared" si="5" ref="F76:F81">(D76-B76)/B76</f>
        <v>-0.03430200478204892</v>
      </c>
    </row>
    <row r="77" spans="1:6" ht="15.75" thickBot="1">
      <c r="A77" s="186" t="s">
        <v>183</v>
      </c>
      <c r="B77" s="188">
        <v>-36515</v>
      </c>
      <c r="C77" s="189">
        <f t="shared" si="2"/>
        <v>-0.02384240441654179</v>
      </c>
      <c r="D77" s="190">
        <v>-51436</v>
      </c>
      <c r="E77" s="189">
        <f t="shared" si="4"/>
        <v>-0.02979689726686054</v>
      </c>
      <c r="F77" s="189">
        <f t="shared" si="5"/>
        <v>0.4086265918115843</v>
      </c>
    </row>
    <row r="78" spans="1:6" ht="15.75" thickBot="1">
      <c r="A78" s="196" t="s">
        <v>184</v>
      </c>
      <c r="B78" s="197">
        <v>-10883</v>
      </c>
      <c r="C78" s="198">
        <f t="shared" si="2"/>
        <v>-0.007106035526912894</v>
      </c>
      <c r="D78" s="199">
        <v>3407</v>
      </c>
      <c r="E78" s="198">
        <f t="shared" si="4"/>
        <v>0.0019736765881521474</v>
      </c>
      <c r="F78" s="198">
        <f t="shared" si="5"/>
        <v>-1.3130570614720205</v>
      </c>
    </row>
    <row r="79" spans="1:6" ht="15.75" thickBot="1">
      <c r="A79" s="191" t="s">
        <v>185</v>
      </c>
      <c r="B79" s="192">
        <f>SUM(B76:B78)</f>
        <v>159208</v>
      </c>
      <c r="C79" s="193">
        <f t="shared" si="2"/>
        <v>0.10395458092150583</v>
      </c>
      <c r="D79" s="194">
        <f>SUM(D76:D78)</f>
        <v>151490</v>
      </c>
      <c r="E79" s="193">
        <f t="shared" si="4"/>
        <v>0.08775822316970026</v>
      </c>
      <c r="F79" s="193">
        <f t="shared" si="5"/>
        <v>-0.04847746344404804</v>
      </c>
    </row>
    <row r="80" spans="1:6" ht="15.75" thickBot="1">
      <c r="A80" s="186" t="s">
        <v>186</v>
      </c>
      <c r="B80" s="187">
        <v>254</v>
      </c>
      <c r="C80" s="189">
        <f t="shared" si="2"/>
        <v>0.0001658488490155173</v>
      </c>
      <c r="D80" s="195">
        <v>-304</v>
      </c>
      <c r="E80" s="189">
        <f t="shared" si="4"/>
        <v>-0.00017610733278492893</v>
      </c>
      <c r="F80" s="189">
        <f t="shared" si="5"/>
        <v>-2.1968503937007875</v>
      </c>
    </row>
    <row r="81" spans="1:6" ht="15">
      <c r="A81" s="200" t="s">
        <v>187</v>
      </c>
      <c r="B81" s="203">
        <f>SUM(B79:B80)</f>
        <v>159462</v>
      </c>
      <c r="C81" s="202">
        <f t="shared" si="2"/>
        <v>0.10412042977052134</v>
      </c>
      <c r="D81" s="203">
        <f>SUM(D79:D80)</f>
        <v>151186</v>
      </c>
      <c r="E81" s="202">
        <f t="shared" si="4"/>
        <v>0.08758211583691534</v>
      </c>
      <c r="F81" s="202">
        <f t="shared" si="5"/>
        <v>-0.05189951210946809</v>
      </c>
    </row>
    <row r="82" spans="1:6" ht="15">
      <c r="A82" s="204"/>
      <c r="B82" s="206"/>
      <c r="C82" s="207"/>
      <c r="D82" s="209"/>
      <c r="E82" s="207"/>
      <c r="F82" s="207"/>
    </row>
    <row r="83" spans="1:6" ht="15">
      <c r="A83" s="210" t="s">
        <v>188</v>
      </c>
      <c r="B83" s="212"/>
      <c r="C83" s="213"/>
      <c r="D83" s="215"/>
      <c r="E83" s="213"/>
      <c r="F83" s="213"/>
    </row>
    <row r="84" spans="1:6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4"/>
        <v>0.0874691522517408</v>
      </c>
      <c r="F84" s="189">
        <f>(D84-B84)/B84</f>
        <v>-0.04853995740229624</v>
      </c>
    </row>
    <row r="85" spans="1:6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4"/>
        <v>0.00011296358517454322</v>
      </c>
      <c r="F85" s="198">
        <f>(D85-B85)/B85</f>
        <v>-0.74609375</v>
      </c>
    </row>
    <row r="86" spans="1:6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4"/>
        <v>0.08758211583691534</v>
      </c>
      <c r="F86" s="193">
        <f>(D86-B86)/B86</f>
        <v>-0.05189951210946809</v>
      </c>
    </row>
    <row r="87" spans="1:6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4"/>
        <v>0.13608694140955382</v>
      </c>
      <c r="F87" s="202">
        <f>(D87-B87)/B87</f>
        <v>-0.008667763851964383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57421875" style="143" customWidth="1"/>
    <col min="2" max="17" width="11.421875" style="143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7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</row>
    <row r="10" spans="1:7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</row>
    <row r="11" spans="1:7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</row>
    <row r="12" spans="1:7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</row>
    <row r="13" spans="1:7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</row>
    <row r="14" spans="1:7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</row>
    <row r="15" spans="1:7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</row>
    <row r="18" spans="1:7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</row>
    <row r="19" spans="1:7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</row>
    <row r="20" spans="1:7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</row>
    <row r="21" spans="1:7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</row>
    <row r="22" spans="1:7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</row>
    <row r="23" spans="1:7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</row>
    <row r="24" spans="1:7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</row>
    <row r="25" spans="1:7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</row>
    <row r="26" spans="1:7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</row>
    <row r="27" spans="1:7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</row>
    <row r="28" spans="1:7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455480</v>
      </c>
      <c r="C31" s="158">
        <v>708303</v>
      </c>
      <c r="D31" s="159">
        <f aca="true" t="shared" si="2" ref="D31:D37">(C31-B31)/B31</f>
        <v>0.5550693773601475</v>
      </c>
      <c r="E31" s="157">
        <v>455480</v>
      </c>
      <c r="F31" s="158">
        <v>788166</v>
      </c>
      <c r="G31" s="159">
        <f aca="true" t="shared" si="3" ref="G31:G37">(F31-E31)/E31</f>
        <v>0.7304074822165627</v>
      </c>
    </row>
    <row r="32" spans="1:7" ht="15.75" thickBot="1">
      <c r="A32" s="155" t="s">
        <v>152</v>
      </c>
      <c r="B32" s="157">
        <v>656458</v>
      </c>
      <c r="C32" s="158">
        <v>829817</v>
      </c>
      <c r="D32" s="159">
        <f t="shared" si="2"/>
        <v>0.2640823936946461</v>
      </c>
      <c r="E32" s="157">
        <v>656458</v>
      </c>
      <c r="F32" s="158">
        <v>783029</v>
      </c>
      <c r="G32" s="159">
        <f t="shared" si="3"/>
        <v>0.19280898397155644</v>
      </c>
    </row>
    <row r="33" spans="1:7" ht="15.75" thickBot="1">
      <c r="A33" s="155" t="s">
        <v>153</v>
      </c>
      <c r="B33" s="157">
        <v>150217</v>
      </c>
      <c r="C33" s="158">
        <v>180907</v>
      </c>
      <c r="D33" s="159">
        <f t="shared" si="2"/>
        <v>0.20430443957741135</v>
      </c>
      <c r="E33" s="157">
        <v>150217</v>
      </c>
      <c r="F33" s="158">
        <v>183780</v>
      </c>
      <c r="G33" s="159">
        <f t="shared" si="3"/>
        <v>0.22343010444889727</v>
      </c>
    </row>
    <row r="34" spans="1:7" ht="15.75" thickBot="1">
      <c r="A34" s="155" t="s">
        <v>154</v>
      </c>
      <c r="B34" s="157">
        <v>137300</v>
      </c>
      <c r="C34" s="158">
        <v>114638</v>
      </c>
      <c r="D34" s="159">
        <f t="shared" si="2"/>
        <v>-0.16505462490895847</v>
      </c>
      <c r="E34" s="157">
        <v>137300</v>
      </c>
      <c r="F34" s="158">
        <v>133356</v>
      </c>
      <c r="G34" s="159">
        <f t="shared" si="3"/>
        <v>-0.028725418790968682</v>
      </c>
    </row>
    <row r="35" spans="1:7" ht="15.75" thickBot="1">
      <c r="A35" s="155" t="s">
        <v>155</v>
      </c>
      <c r="B35" s="157">
        <v>2417</v>
      </c>
      <c r="C35" s="158">
        <v>3919</v>
      </c>
      <c r="D35" s="159">
        <f t="shared" si="2"/>
        <v>0.6214315266859743</v>
      </c>
      <c r="E35" s="157">
        <v>2417</v>
      </c>
      <c r="F35" s="158">
        <v>3371</v>
      </c>
      <c r="G35" s="159">
        <f t="shared" si="3"/>
        <v>0.39470417873396774</v>
      </c>
    </row>
    <row r="36" spans="1:7" ht="15.75" thickBot="1">
      <c r="A36" s="160" t="s">
        <v>35</v>
      </c>
      <c r="B36" s="162">
        <v>13885</v>
      </c>
      <c r="C36" s="163">
        <v>24077</v>
      </c>
      <c r="D36" s="167">
        <f t="shared" si="2"/>
        <v>0.734029528267915</v>
      </c>
      <c r="E36" s="162">
        <v>13885</v>
      </c>
      <c r="F36" s="163">
        <v>17127</v>
      </c>
      <c r="G36" s="167">
        <f t="shared" si="3"/>
        <v>0.23348937702556716</v>
      </c>
    </row>
    <row r="37" spans="1:7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2"/>
        <v>0.3149580047988461</v>
      </c>
      <c r="E37" s="165">
        <f>SUM(E31:E36)</f>
        <v>1415757</v>
      </c>
      <c r="F37" s="166">
        <f>SUM(F31:F36)</f>
        <v>1908829</v>
      </c>
      <c r="G37" s="168">
        <f t="shared" si="3"/>
        <v>0.3482744567040813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</row>
    <row r="40" spans="1:7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</row>
    <row r="42" spans="1:7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</row>
    <row r="43" spans="1:7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</row>
    <row r="44" spans="1:7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</row>
    <row r="45" spans="1:7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</row>
    <row r="48" spans="1:7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</row>
    <row r="49" spans="1:7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</row>
    <row r="50" spans="1:7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121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101</v>
      </c>
      <c r="H58" s="263" t="s">
        <v>102</v>
      </c>
      <c r="I58" s="256" t="s">
        <v>103</v>
      </c>
      <c r="J58" s="256" t="s">
        <v>98</v>
      </c>
      <c r="K58" s="263" t="s">
        <v>104</v>
      </c>
      <c r="L58" s="256" t="s">
        <v>98</v>
      </c>
      <c r="M58" s="256" t="s">
        <v>99</v>
      </c>
      <c r="N58" s="256" t="s">
        <v>105</v>
      </c>
      <c r="O58" s="256" t="s">
        <v>98</v>
      </c>
      <c r="P58" s="263" t="s">
        <v>106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1531515</v>
      </c>
      <c r="C60" s="184">
        <f aca="true" t="shared" si="4" ref="C60:C81">+B60/$B$60</f>
        <v>1</v>
      </c>
      <c r="D60" s="185">
        <v>1726220</v>
      </c>
      <c r="E60" s="184">
        <f>+D60/$D$60</f>
        <v>1</v>
      </c>
      <c r="F60" s="184">
        <f aca="true" t="shared" si="5" ref="F60:F74">(D60-B60)/B60</f>
        <v>0.12713228404553661</v>
      </c>
      <c r="G60" s="183">
        <v>1531515</v>
      </c>
      <c r="H60" s="185">
        <v>1726220</v>
      </c>
      <c r="I60" s="183">
        <v>1535432</v>
      </c>
      <c r="J60" s="184">
        <f>I60/$I$60</f>
        <v>1</v>
      </c>
      <c r="K60" s="185">
        <v>1857180</v>
      </c>
      <c r="L60" s="184">
        <f>+K60/$K$60</f>
        <v>1</v>
      </c>
      <c r="M60" s="184">
        <f aca="true" t="shared" si="6" ref="M60:M70">(K60-I60)/I60</f>
        <v>0.20954884358278322</v>
      </c>
      <c r="N60" s="183">
        <f aca="true" t="shared" si="7" ref="N60:N81">+G60+I60</f>
        <v>3066947</v>
      </c>
      <c r="O60" s="184">
        <f>N60/$N$60</f>
        <v>1</v>
      </c>
      <c r="P60" s="185">
        <f aca="true" t="shared" si="8" ref="P60:P74">+H60+K60</f>
        <v>3583400</v>
      </c>
      <c r="Q60" s="184">
        <f>P60/$P$60</f>
        <v>1</v>
      </c>
      <c r="R60" s="184">
        <f aca="true" t="shared" si="9" ref="R60:R81">(P60-N60)/N60</f>
        <v>0.1683931936221917</v>
      </c>
    </row>
    <row r="61" spans="1:18" ht="15.75" thickBot="1">
      <c r="A61" s="186" t="s">
        <v>45</v>
      </c>
      <c r="B61" s="188">
        <v>-842171</v>
      </c>
      <c r="C61" s="189">
        <f t="shared" si="4"/>
        <v>-0.5498940591505797</v>
      </c>
      <c r="D61" s="190">
        <v>-972781</v>
      </c>
      <c r="E61" s="189">
        <f aca="true" t="shared" si="10" ref="E61:E87">+D61/$D$60</f>
        <v>-0.5635324582034735</v>
      </c>
      <c r="F61" s="189">
        <f t="shared" si="5"/>
        <v>0.1550872685001027</v>
      </c>
      <c r="G61" s="188">
        <v>-842171</v>
      </c>
      <c r="H61" s="190">
        <v>-972781</v>
      </c>
      <c r="I61" s="188">
        <v>-855871</v>
      </c>
      <c r="J61" s="189">
        <f aca="true" t="shared" si="11" ref="J61:J87">I61/$I$60</f>
        <v>-0.5574138092732208</v>
      </c>
      <c r="K61" s="190">
        <v>-1044465</v>
      </c>
      <c r="L61" s="189">
        <f aca="true" t="shared" si="12" ref="L61:L87">+K61/$K$60</f>
        <v>-0.5623929829095726</v>
      </c>
      <c r="M61" s="189">
        <f t="shared" si="6"/>
        <v>0.22035330090632818</v>
      </c>
      <c r="N61" s="188">
        <f t="shared" si="7"/>
        <v>-1698042</v>
      </c>
      <c r="O61" s="189">
        <f aca="true" t="shared" si="13" ref="O61:O87">N61/$N$60</f>
        <v>-0.553658736195963</v>
      </c>
      <c r="P61" s="190">
        <f t="shared" si="8"/>
        <v>-2017246</v>
      </c>
      <c r="Q61" s="189">
        <f aca="true" t="shared" si="14" ref="Q61:Q87">P61/$P$60</f>
        <v>-0.562941898755372</v>
      </c>
      <c r="R61" s="189">
        <f t="shared" si="9"/>
        <v>0.18798357166666077</v>
      </c>
    </row>
    <row r="62" spans="1:18" ht="15.75" thickBot="1">
      <c r="A62" s="191" t="s">
        <v>95</v>
      </c>
      <c r="B62" s="192">
        <f>SUM(B60:B61)</f>
        <v>689344</v>
      </c>
      <c r="C62" s="193">
        <f t="shared" si="4"/>
        <v>0.45010594084942035</v>
      </c>
      <c r="D62" s="194">
        <f>SUM(D60:D61)</f>
        <v>753439</v>
      </c>
      <c r="E62" s="193">
        <f t="shared" si="10"/>
        <v>0.4364675417965265</v>
      </c>
      <c r="F62" s="193">
        <f t="shared" si="5"/>
        <v>0.09297970244174171</v>
      </c>
      <c r="G62" s="192">
        <f>SUM(G60:G61)</f>
        <v>689344</v>
      </c>
      <c r="H62" s="194">
        <f>SUM(H60:H61)</f>
        <v>753439</v>
      </c>
      <c r="I62" s="192">
        <f>SUM(I60:I61)</f>
        <v>679561</v>
      </c>
      <c r="J62" s="193">
        <f t="shared" si="11"/>
        <v>0.4425861907267792</v>
      </c>
      <c r="K62" s="194">
        <f>SUM(K60:K61)</f>
        <v>812715</v>
      </c>
      <c r="L62" s="193">
        <f t="shared" si="12"/>
        <v>0.43760701709042743</v>
      </c>
      <c r="M62" s="193">
        <f t="shared" si="6"/>
        <v>0.19594120321795983</v>
      </c>
      <c r="N62" s="192">
        <f t="shared" si="7"/>
        <v>1368905</v>
      </c>
      <c r="O62" s="193">
        <f t="shared" si="13"/>
        <v>0.44634126380403705</v>
      </c>
      <c r="P62" s="194">
        <f t="shared" si="8"/>
        <v>1566154</v>
      </c>
      <c r="Q62" s="193">
        <f t="shared" si="14"/>
        <v>0.437058101244628</v>
      </c>
      <c r="R62" s="193">
        <f t="shared" si="9"/>
        <v>0.14409254111863132</v>
      </c>
    </row>
    <row r="63" spans="1:18" ht="15.75" thickBot="1">
      <c r="A63" s="186" t="s">
        <v>170</v>
      </c>
      <c r="B63" s="188">
        <v>-84830</v>
      </c>
      <c r="C63" s="189">
        <f t="shared" si="4"/>
        <v>-0.05538959788183596</v>
      </c>
      <c r="D63" s="190">
        <v>-96265</v>
      </c>
      <c r="E63" s="189">
        <f t="shared" si="10"/>
        <v>-0.05576635654783284</v>
      </c>
      <c r="F63" s="189">
        <f t="shared" si="5"/>
        <v>0.13479900978427442</v>
      </c>
      <c r="G63" s="188">
        <v>-84830</v>
      </c>
      <c r="H63" s="190">
        <v>-96265</v>
      </c>
      <c r="I63" s="188">
        <v>-78423</v>
      </c>
      <c r="J63" s="189">
        <f t="shared" si="11"/>
        <v>-0.05107552792959896</v>
      </c>
      <c r="K63" s="190">
        <v>-86818</v>
      </c>
      <c r="L63" s="189">
        <f t="shared" si="12"/>
        <v>-0.046747218901775814</v>
      </c>
      <c r="M63" s="189">
        <f t="shared" si="6"/>
        <v>0.107047677339556</v>
      </c>
      <c r="N63" s="188">
        <f t="shared" si="7"/>
        <v>-163253</v>
      </c>
      <c r="O63" s="189">
        <f t="shared" si="13"/>
        <v>-0.05322980801428913</v>
      </c>
      <c r="P63" s="190">
        <f t="shared" si="8"/>
        <v>-183083</v>
      </c>
      <c r="Q63" s="189">
        <f t="shared" si="14"/>
        <v>-0.0510919796840989</v>
      </c>
      <c r="R63" s="189">
        <f t="shared" si="9"/>
        <v>0.12146790564338787</v>
      </c>
    </row>
    <row r="64" spans="1:18" ht="15.75" thickBot="1">
      <c r="A64" s="186" t="s">
        <v>171</v>
      </c>
      <c r="B64" s="188">
        <v>-382688</v>
      </c>
      <c r="C64" s="189">
        <f t="shared" si="4"/>
        <v>-0.24987545012618226</v>
      </c>
      <c r="D64" s="190">
        <v>-436316</v>
      </c>
      <c r="E64" s="189">
        <f t="shared" si="10"/>
        <v>-0.25275804937956925</v>
      </c>
      <c r="F64" s="189">
        <f t="shared" si="5"/>
        <v>0.14013504473618196</v>
      </c>
      <c r="G64" s="188">
        <v>-382688</v>
      </c>
      <c r="H64" s="190">
        <v>-436316</v>
      </c>
      <c r="I64" s="188">
        <v>-403616</v>
      </c>
      <c r="J64" s="189">
        <f t="shared" si="11"/>
        <v>-0.26286803974386364</v>
      </c>
      <c r="K64" s="190">
        <v>-519884</v>
      </c>
      <c r="L64" s="189">
        <f t="shared" si="12"/>
        <v>-0.279931939822742</v>
      </c>
      <c r="M64" s="189">
        <f t="shared" si="6"/>
        <v>0.288065884404979</v>
      </c>
      <c r="N64" s="188">
        <f t="shared" si="7"/>
        <v>-786304</v>
      </c>
      <c r="O64" s="189">
        <f t="shared" si="13"/>
        <v>-0.2563800417809633</v>
      </c>
      <c r="P64" s="190">
        <f t="shared" si="8"/>
        <v>-956200</v>
      </c>
      <c r="Q64" s="189">
        <f t="shared" si="14"/>
        <v>-0.2668415471340068</v>
      </c>
      <c r="R64" s="189">
        <f t="shared" si="9"/>
        <v>0.21606910304411525</v>
      </c>
    </row>
    <row r="65" spans="1:18" ht="15.75" thickBot="1">
      <c r="A65" s="186" t="s">
        <v>172</v>
      </c>
      <c r="B65" s="188">
        <v>-29293</v>
      </c>
      <c r="C65" s="189">
        <f t="shared" si="4"/>
        <v>-0.019126812339415548</v>
      </c>
      <c r="D65" s="190">
        <v>-32449</v>
      </c>
      <c r="E65" s="189">
        <f t="shared" si="10"/>
        <v>-0.018797719873480785</v>
      </c>
      <c r="F65" s="189">
        <f t="shared" si="5"/>
        <v>0.10773905028505104</v>
      </c>
      <c r="G65" s="188">
        <v>-29293</v>
      </c>
      <c r="H65" s="190">
        <v>-32449</v>
      </c>
      <c r="I65" s="188">
        <v>-27305</v>
      </c>
      <c r="J65" s="189">
        <f t="shared" si="11"/>
        <v>-0.017783268812946455</v>
      </c>
      <c r="K65" s="190">
        <v>-32184</v>
      </c>
      <c r="L65" s="189">
        <f t="shared" si="12"/>
        <v>-0.017329499563854878</v>
      </c>
      <c r="M65" s="189">
        <f t="shared" si="6"/>
        <v>0.17868522248672405</v>
      </c>
      <c r="N65" s="188">
        <f t="shared" si="7"/>
        <v>-56598</v>
      </c>
      <c r="O65" s="189">
        <f t="shared" si="13"/>
        <v>-0.018454182612219906</v>
      </c>
      <c r="P65" s="190">
        <f t="shared" si="8"/>
        <v>-64633</v>
      </c>
      <c r="Q65" s="189">
        <f t="shared" si="14"/>
        <v>-0.01803678071105654</v>
      </c>
      <c r="R65" s="189">
        <f t="shared" si="9"/>
        <v>0.14196614721368248</v>
      </c>
    </row>
    <row r="66" spans="1:18" ht="15.75" thickBot="1">
      <c r="A66" s="186" t="s">
        <v>173</v>
      </c>
      <c r="B66" s="188">
        <v>1077</v>
      </c>
      <c r="C66" s="189">
        <f t="shared" si="4"/>
        <v>0.0007032252377547723</v>
      </c>
      <c r="D66" s="190">
        <v>8166</v>
      </c>
      <c r="E66" s="189">
        <f t="shared" si="10"/>
        <v>0.004730567366847795</v>
      </c>
      <c r="F66" s="189">
        <f t="shared" si="5"/>
        <v>6.582172701949861</v>
      </c>
      <c r="G66" s="188">
        <v>1077</v>
      </c>
      <c r="H66" s="190">
        <v>8166</v>
      </c>
      <c r="I66" s="188">
        <v>884</v>
      </c>
      <c r="J66" s="189">
        <f t="shared" si="11"/>
        <v>0.0005757337348707074</v>
      </c>
      <c r="K66" s="190">
        <v>-286</v>
      </c>
      <c r="L66" s="189">
        <f t="shared" si="12"/>
        <v>-0.00015399692006159876</v>
      </c>
      <c r="M66" s="189">
        <f t="shared" si="6"/>
        <v>-1.3235294117647058</v>
      </c>
      <c r="N66" s="188">
        <f t="shared" si="7"/>
        <v>1961</v>
      </c>
      <c r="O66" s="189">
        <f t="shared" si="13"/>
        <v>0.0006393980724153369</v>
      </c>
      <c r="P66" s="190">
        <f t="shared" si="8"/>
        <v>7880</v>
      </c>
      <c r="Q66" s="189">
        <f t="shared" si="14"/>
        <v>0.0021990288552771113</v>
      </c>
      <c r="R66" s="189">
        <f t="shared" si="9"/>
        <v>3.0183579806221315</v>
      </c>
    </row>
    <row r="67" spans="1:18" ht="15.75" thickBot="1">
      <c r="A67" s="186" t="s">
        <v>174</v>
      </c>
      <c r="B67" s="188">
        <v>2033</v>
      </c>
      <c r="C67" s="189">
        <f t="shared" si="4"/>
        <v>0.001327443740348609</v>
      </c>
      <c r="D67" s="190">
        <v>2206</v>
      </c>
      <c r="E67" s="189">
        <f t="shared" si="10"/>
        <v>0.0012779367635643198</v>
      </c>
      <c r="F67" s="189">
        <f t="shared" si="5"/>
        <v>0.08509591736350221</v>
      </c>
      <c r="G67" s="188">
        <v>2033</v>
      </c>
      <c r="H67" s="190">
        <v>2206</v>
      </c>
      <c r="I67" s="188">
        <v>-9538</v>
      </c>
      <c r="J67" s="189">
        <f t="shared" si="11"/>
        <v>-0.006211932537552949</v>
      </c>
      <c r="K67" s="190">
        <v>-116</v>
      </c>
      <c r="L67" s="189">
        <f t="shared" si="12"/>
        <v>-6.246028925575335E-05</v>
      </c>
      <c r="M67" s="189">
        <f t="shared" si="6"/>
        <v>-0.9878381211994128</v>
      </c>
      <c r="N67" s="188">
        <f t="shared" si="7"/>
        <v>-7505</v>
      </c>
      <c r="O67" s="189">
        <f t="shared" si="13"/>
        <v>-0.002447058915592607</v>
      </c>
      <c r="P67" s="190">
        <f t="shared" si="8"/>
        <v>2090</v>
      </c>
      <c r="Q67" s="189">
        <f t="shared" si="14"/>
        <v>0.0005832449628844114</v>
      </c>
      <c r="R67" s="189">
        <f t="shared" si="9"/>
        <v>-1.2784810126582278</v>
      </c>
    </row>
    <row r="68" spans="1:18" ht="15.75" thickBot="1">
      <c r="A68" s="182" t="s">
        <v>175</v>
      </c>
      <c r="B68" s="183">
        <f>SUM(B62:B67)</f>
        <v>195643</v>
      </c>
      <c r="C68" s="184">
        <f t="shared" si="4"/>
        <v>0.12774474948009</v>
      </c>
      <c r="D68" s="185">
        <f>SUM(D62:D67)</f>
        <v>198781</v>
      </c>
      <c r="E68" s="184">
        <f t="shared" si="10"/>
        <v>0.11515392012605577</v>
      </c>
      <c r="F68" s="184">
        <f t="shared" si="5"/>
        <v>0.016039418737189677</v>
      </c>
      <c r="G68" s="183">
        <f>SUM(G62:G67)</f>
        <v>195643</v>
      </c>
      <c r="H68" s="185">
        <f>SUM(H62:H67)</f>
        <v>198781</v>
      </c>
      <c r="I68" s="183">
        <f>SUM(I62:I67)</f>
        <v>161563</v>
      </c>
      <c r="J68" s="184">
        <f t="shared" si="11"/>
        <v>0.1052231554376879</v>
      </c>
      <c r="K68" s="185">
        <f>SUM(K62:K67)</f>
        <v>173427</v>
      </c>
      <c r="L68" s="184">
        <f t="shared" si="12"/>
        <v>0.09338190159273738</v>
      </c>
      <c r="M68" s="184">
        <f t="shared" si="6"/>
        <v>0.0734326547538731</v>
      </c>
      <c r="N68" s="183">
        <f t="shared" si="7"/>
        <v>357206</v>
      </c>
      <c r="O68" s="184">
        <f t="shared" si="13"/>
        <v>0.11646957055338746</v>
      </c>
      <c r="P68" s="185">
        <f t="shared" si="8"/>
        <v>372208</v>
      </c>
      <c r="Q68" s="184">
        <f t="shared" si="14"/>
        <v>0.10387006753362728</v>
      </c>
      <c r="R68" s="184">
        <f t="shared" si="9"/>
        <v>0.041998174722709024</v>
      </c>
    </row>
    <row r="69" spans="1:18" ht="15.75" thickBot="1">
      <c r="A69" s="186" t="s">
        <v>176</v>
      </c>
      <c r="B69" s="188">
        <v>3334</v>
      </c>
      <c r="C69" s="189">
        <f t="shared" si="4"/>
        <v>0.0021769293803847825</v>
      </c>
      <c r="D69" s="190">
        <v>3035</v>
      </c>
      <c r="E69" s="189">
        <f t="shared" si="10"/>
        <v>0.0017581768256653267</v>
      </c>
      <c r="F69" s="189">
        <f t="shared" si="5"/>
        <v>-0.08968206358728255</v>
      </c>
      <c r="G69" s="188">
        <v>3334</v>
      </c>
      <c r="H69" s="190">
        <v>3035</v>
      </c>
      <c r="I69" s="188">
        <v>2808</v>
      </c>
      <c r="J69" s="189">
        <f t="shared" si="11"/>
        <v>0.0018288012754716588</v>
      </c>
      <c r="K69" s="190">
        <v>1921</v>
      </c>
      <c r="L69" s="189">
        <f t="shared" si="12"/>
        <v>0.0010343639281060533</v>
      </c>
      <c r="M69" s="189">
        <f t="shared" si="6"/>
        <v>-0.3158831908831909</v>
      </c>
      <c r="N69" s="188">
        <f t="shared" si="7"/>
        <v>6142</v>
      </c>
      <c r="O69" s="189">
        <f t="shared" si="13"/>
        <v>0.0020026430192631303</v>
      </c>
      <c r="P69" s="190">
        <f t="shared" si="8"/>
        <v>4956</v>
      </c>
      <c r="Q69" s="189">
        <f t="shared" si="14"/>
        <v>0.0013830440363900207</v>
      </c>
      <c r="R69" s="189">
        <f t="shared" si="9"/>
        <v>-0.19309671116900032</v>
      </c>
    </row>
    <row r="70" spans="1:18" ht="15.75" thickBot="1">
      <c r="A70" s="186" t="s">
        <v>177</v>
      </c>
      <c r="B70" s="188">
        <v>-40751</v>
      </c>
      <c r="C70" s="189">
        <f t="shared" si="4"/>
        <v>-0.026608293095399</v>
      </c>
      <c r="D70" s="190">
        <v>-50910</v>
      </c>
      <c r="E70" s="189">
        <f t="shared" si="10"/>
        <v>-0.029492185237107667</v>
      </c>
      <c r="F70" s="189">
        <f t="shared" si="5"/>
        <v>0.24929449584059288</v>
      </c>
      <c r="G70" s="188">
        <v>-40751</v>
      </c>
      <c r="H70" s="190">
        <v>-50910</v>
      </c>
      <c r="I70" s="188">
        <v>-37491</v>
      </c>
      <c r="J70" s="189">
        <f t="shared" si="11"/>
        <v>-0.024417232414069786</v>
      </c>
      <c r="K70" s="190">
        <v>-59361</v>
      </c>
      <c r="L70" s="189">
        <f t="shared" si="12"/>
        <v>-0.031962976125092885</v>
      </c>
      <c r="M70" s="189">
        <f t="shared" si="6"/>
        <v>0.5833400016003841</v>
      </c>
      <c r="N70" s="188">
        <f t="shared" si="7"/>
        <v>-78242</v>
      </c>
      <c r="O70" s="189">
        <f t="shared" si="13"/>
        <v>-0.025511363580785713</v>
      </c>
      <c r="P70" s="190">
        <f t="shared" si="8"/>
        <v>-110271</v>
      </c>
      <c r="Q70" s="189">
        <f t="shared" si="14"/>
        <v>-0.03077272980967796</v>
      </c>
      <c r="R70" s="189">
        <f t="shared" si="9"/>
        <v>0.40935814524168607</v>
      </c>
    </row>
    <row r="71" spans="1:18" ht="15.75" thickBot="1">
      <c r="A71" s="186" t="s">
        <v>195</v>
      </c>
      <c r="B71" s="188">
        <v>43363</v>
      </c>
      <c r="C71" s="189">
        <f t="shared" si="4"/>
        <v>0.02831379385771605</v>
      </c>
      <c r="D71" s="190">
        <v>46468</v>
      </c>
      <c r="E71" s="189">
        <f t="shared" si="10"/>
        <v>0.026918932696875255</v>
      </c>
      <c r="F71" s="189">
        <f t="shared" si="5"/>
        <v>0.07160482438945645</v>
      </c>
      <c r="G71" s="188">
        <v>43363</v>
      </c>
      <c r="H71" s="190">
        <v>46468</v>
      </c>
      <c r="I71" s="188">
        <v>0</v>
      </c>
      <c r="J71" s="189">
        <f t="shared" si="11"/>
        <v>0</v>
      </c>
      <c r="K71" s="190">
        <v>494</v>
      </c>
      <c r="L71" s="189">
        <f t="shared" si="12"/>
        <v>0.0002659946801063979</v>
      </c>
      <c r="M71" s="189" t="s">
        <v>88</v>
      </c>
      <c r="N71" s="188">
        <f t="shared" si="7"/>
        <v>43363</v>
      </c>
      <c r="O71" s="189">
        <f t="shared" si="13"/>
        <v>0.01413881622343001</v>
      </c>
      <c r="P71" s="190">
        <f t="shared" si="8"/>
        <v>46962</v>
      </c>
      <c r="Q71" s="189">
        <f t="shared" si="14"/>
        <v>0.013105430596640063</v>
      </c>
      <c r="R71" s="189">
        <f t="shared" si="9"/>
        <v>0.0829970251135761</v>
      </c>
    </row>
    <row r="72" spans="1:18" ht="15.75" thickBot="1">
      <c r="A72" s="186" t="s">
        <v>178</v>
      </c>
      <c r="B72" s="188">
        <v>6535</v>
      </c>
      <c r="C72" s="189">
        <f t="shared" si="4"/>
        <v>0.004267016646914983</v>
      </c>
      <c r="D72" s="190">
        <v>5949</v>
      </c>
      <c r="E72" s="189">
        <f t="shared" si="10"/>
        <v>0.003446258298478757</v>
      </c>
      <c r="F72" s="189">
        <f t="shared" si="5"/>
        <v>-0.08967100229533283</v>
      </c>
      <c r="G72" s="188">
        <v>6535</v>
      </c>
      <c r="H72" s="190">
        <v>5949</v>
      </c>
      <c r="I72" s="188">
        <v>-7532</v>
      </c>
      <c r="J72" s="189">
        <f t="shared" si="11"/>
        <v>-0.00490545983150019</v>
      </c>
      <c r="K72" s="190">
        <v>6965</v>
      </c>
      <c r="L72" s="189">
        <f t="shared" si="12"/>
        <v>0.0037503096091924316</v>
      </c>
      <c r="M72" s="189">
        <f aca="true" t="shared" si="15" ref="M72:M81">(K72-I72)/I72</f>
        <v>-1.924721189591078</v>
      </c>
      <c r="N72" s="188">
        <f t="shared" si="7"/>
        <v>-997</v>
      </c>
      <c r="O72" s="189">
        <f t="shared" si="13"/>
        <v>-0.00032507897919331505</v>
      </c>
      <c r="P72" s="190">
        <f t="shared" si="8"/>
        <v>12914</v>
      </c>
      <c r="Q72" s="189">
        <f t="shared" si="14"/>
        <v>0.0036038399285594686</v>
      </c>
      <c r="R72" s="189">
        <f t="shared" si="9"/>
        <v>-13.952858575727182</v>
      </c>
    </row>
    <row r="73" spans="1:18" ht="15.75" thickBot="1">
      <c r="A73" s="186" t="s">
        <v>179</v>
      </c>
      <c r="B73" s="188">
        <v>-6192</v>
      </c>
      <c r="C73" s="189">
        <f t="shared" si="4"/>
        <v>-0.004043055405921587</v>
      </c>
      <c r="D73" s="190">
        <v>-4194</v>
      </c>
      <c r="E73" s="189">
        <f t="shared" si="10"/>
        <v>-0.002429586031907868</v>
      </c>
      <c r="F73" s="189">
        <f t="shared" si="5"/>
        <v>-0.3226744186046512</v>
      </c>
      <c r="G73" s="188">
        <v>-6192</v>
      </c>
      <c r="H73" s="190">
        <v>-4194</v>
      </c>
      <c r="I73" s="188">
        <v>-2161</v>
      </c>
      <c r="J73" s="189">
        <f t="shared" si="11"/>
        <v>-0.0014074214944067858</v>
      </c>
      <c r="K73" s="190">
        <v>-3172</v>
      </c>
      <c r="L73" s="189">
        <f t="shared" si="12"/>
        <v>-0.0017079658406831864</v>
      </c>
      <c r="M73" s="189">
        <f t="shared" si="15"/>
        <v>0.46783896344285053</v>
      </c>
      <c r="N73" s="188">
        <f t="shared" si="7"/>
        <v>-8353</v>
      </c>
      <c r="O73" s="189">
        <f t="shared" si="13"/>
        <v>-0.00272355537933978</v>
      </c>
      <c r="P73" s="190">
        <f t="shared" si="8"/>
        <v>-7366</v>
      </c>
      <c r="Q73" s="189">
        <f t="shared" si="14"/>
        <v>-0.002055589663448122</v>
      </c>
      <c r="R73" s="189">
        <f t="shared" si="9"/>
        <v>-0.11816113971028373</v>
      </c>
    </row>
    <row r="74" spans="1:18" ht="15.75" thickBot="1">
      <c r="A74" s="186" t="s">
        <v>180</v>
      </c>
      <c r="B74" s="187">
        <v>1468</v>
      </c>
      <c r="C74" s="189">
        <f t="shared" si="4"/>
        <v>0.0009585279935227536</v>
      </c>
      <c r="D74" s="195">
        <v>390</v>
      </c>
      <c r="E74" s="189">
        <f t="shared" si="10"/>
        <v>0.00022592717034908643</v>
      </c>
      <c r="F74" s="189">
        <f t="shared" si="5"/>
        <v>-0.7343324250681199</v>
      </c>
      <c r="G74" s="187">
        <v>1468</v>
      </c>
      <c r="H74" s="195">
        <v>390</v>
      </c>
      <c r="I74" s="187">
        <v>1360</v>
      </c>
      <c r="J74" s="189">
        <f t="shared" si="11"/>
        <v>0.000885744207493396</v>
      </c>
      <c r="K74" s="195">
        <v>758</v>
      </c>
      <c r="L74" s="189">
        <f t="shared" si="12"/>
        <v>0.00040814568324018134</v>
      </c>
      <c r="M74" s="189">
        <f t="shared" si="15"/>
        <v>-0.4426470588235294</v>
      </c>
      <c r="N74" s="187">
        <f t="shared" si="7"/>
        <v>2828</v>
      </c>
      <c r="O74" s="189">
        <f t="shared" si="13"/>
        <v>0.0009220896220247692</v>
      </c>
      <c r="P74" s="195">
        <f t="shared" si="8"/>
        <v>1148</v>
      </c>
      <c r="Q74" s="189">
        <f t="shared" si="14"/>
        <v>0.0003203661327231121</v>
      </c>
      <c r="R74" s="189">
        <f t="shared" si="9"/>
        <v>-0.594059405940594</v>
      </c>
    </row>
    <row r="75" spans="1:18" ht="15.75" thickBot="1">
      <c r="A75" s="186" t="s">
        <v>181</v>
      </c>
      <c r="B75" s="187">
        <v>3206</v>
      </c>
      <c r="C75" s="189">
        <f t="shared" si="4"/>
        <v>0.0020933520076525532</v>
      </c>
      <c r="D75" s="195" t="s">
        <v>159</v>
      </c>
      <c r="E75" s="189" t="s">
        <v>88</v>
      </c>
      <c r="F75" s="189" t="s">
        <v>88</v>
      </c>
      <c r="G75" s="187">
        <v>3206</v>
      </c>
      <c r="H75" s="195" t="s">
        <v>159</v>
      </c>
      <c r="I75" s="187">
        <v>557</v>
      </c>
      <c r="J75" s="189">
        <f t="shared" si="11"/>
        <v>0.00036276435556898643</v>
      </c>
      <c r="K75" s="195">
        <v>62</v>
      </c>
      <c r="L75" s="189">
        <f t="shared" si="12"/>
        <v>3.338394770566127E-05</v>
      </c>
      <c r="M75" s="189">
        <f t="shared" si="15"/>
        <v>-0.8886894075403949</v>
      </c>
      <c r="N75" s="187">
        <f t="shared" si="7"/>
        <v>3763</v>
      </c>
      <c r="O75" s="189">
        <f t="shared" si="13"/>
        <v>0.0012269530578780787</v>
      </c>
      <c r="P75" s="195">
        <v>0</v>
      </c>
      <c r="Q75" s="189">
        <f t="shared" si="14"/>
        <v>0</v>
      </c>
      <c r="R75" s="189">
        <f t="shared" si="9"/>
        <v>-1</v>
      </c>
    </row>
    <row r="76" spans="1:18" ht="15.75" thickBot="1">
      <c r="A76" s="191" t="s">
        <v>182</v>
      </c>
      <c r="B76" s="192">
        <f>SUM(B68:B75)</f>
        <v>206606</v>
      </c>
      <c r="C76" s="193">
        <f t="shared" si="4"/>
        <v>0.1349030208649605</v>
      </c>
      <c r="D76" s="194">
        <f>SUM(D68:D75)</f>
        <v>199519</v>
      </c>
      <c r="E76" s="193">
        <f t="shared" si="10"/>
        <v>0.11558144384840865</v>
      </c>
      <c r="F76" s="193">
        <f aca="true" t="shared" si="16" ref="F76:F81">(D76-B76)/B76</f>
        <v>-0.03430200478204892</v>
      </c>
      <c r="G76" s="192">
        <f>SUM(G68:G75)</f>
        <v>206606</v>
      </c>
      <c r="H76" s="194">
        <f>SUM(H68:H75)</f>
        <v>199519</v>
      </c>
      <c r="I76" s="192">
        <f>SUM(I68:I75)</f>
        <v>119104</v>
      </c>
      <c r="J76" s="193">
        <f t="shared" si="11"/>
        <v>0.07757035153624517</v>
      </c>
      <c r="K76" s="194">
        <f>SUM(K68:K75)</f>
        <v>121094</v>
      </c>
      <c r="L76" s="193">
        <f t="shared" si="12"/>
        <v>0.06520315747531204</v>
      </c>
      <c r="M76" s="193">
        <f t="shared" si="15"/>
        <v>0.016708087049973133</v>
      </c>
      <c r="N76" s="192">
        <f t="shared" si="7"/>
        <v>325710</v>
      </c>
      <c r="O76" s="193">
        <f t="shared" si="13"/>
        <v>0.10620007453666463</v>
      </c>
      <c r="P76" s="194">
        <f aca="true" t="shared" si="17" ref="P76:P81">+H76+K76</f>
        <v>320613</v>
      </c>
      <c r="Q76" s="193">
        <f t="shared" si="14"/>
        <v>0.08947173075849751</v>
      </c>
      <c r="R76" s="193">
        <f t="shared" si="9"/>
        <v>-0.015648890116975223</v>
      </c>
    </row>
    <row r="77" spans="1:18" ht="15.75" thickBot="1">
      <c r="A77" s="186" t="s">
        <v>183</v>
      </c>
      <c r="B77" s="188">
        <v>-36515</v>
      </c>
      <c r="C77" s="189">
        <f t="shared" si="4"/>
        <v>-0.02384240441654179</v>
      </c>
      <c r="D77" s="190">
        <v>-51436</v>
      </c>
      <c r="E77" s="189">
        <f t="shared" si="10"/>
        <v>-0.02979689726686054</v>
      </c>
      <c r="F77" s="189">
        <f t="shared" si="16"/>
        <v>0.4086265918115843</v>
      </c>
      <c r="G77" s="188">
        <v>-36515</v>
      </c>
      <c r="H77" s="190">
        <v>-51436</v>
      </c>
      <c r="I77" s="188">
        <v>-18667</v>
      </c>
      <c r="J77" s="189">
        <f t="shared" si="11"/>
        <v>-0.01215749053035237</v>
      </c>
      <c r="K77" s="190">
        <v>-38426</v>
      </c>
      <c r="L77" s="189">
        <f t="shared" si="12"/>
        <v>-0.020690509266737742</v>
      </c>
      <c r="M77" s="189">
        <f t="shared" si="15"/>
        <v>1.0584989553757969</v>
      </c>
      <c r="N77" s="188">
        <f t="shared" si="7"/>
        <v>-55182</v>
      </c>
      <c r="O77" s="189">
        <f t="shared" si="13"/>
        <v>-0.01799248568690623</v>
      </c>
      <c r="P77" s="190">
        <f t="shared" si="17"/>
        <v>-89862</v>
      </c>
      <c r="Q77" s="189">
        <f t="shared" si="14"/>
        <v>-0.02507730088742535</v>
      </c>
      <c r="R77" s="189">
        <f t="shared" si="9"/>
        <v>0.6284658040665434</v>
      </c>
    </row>
    <row r="78" spans="1:18" ht="15.75" thickBot="1">
      <c r="A78" s="196" t="s">
        <v>184</v>
      </c>
      <c r="B78" s="197">
        <v>-10883</v>
      </c>
      <c r="C78" s="198">
        <f t="shared" si="4"/>
        <v>-0.007106035526912894</v>
      </c>
      <c r="D78" s="199">
        <v>3407</v>
      </c>
      <c r="E78" s="198">
        <f t="shared" si="10"/>
        <v>0.0019736765881521474</v>
      </c>
      <c r="F78" s="198">
        <f t="shared" si="16"/>
        <v>-1.3130570614720205</v>
      </c>
      <c r="G78" s="197">
        <v>-10883</v>
      </c>
      <c r="H78" s="199">
        <v>3407</v>
      </c>
      <c r="I78" s="197">
        <v>1248</v>
      </c>
      <c r="J78" s="198">
        <f t="shared" si="11"/>
        <v>0.0008128005668762928</v>
      </c>
      <c r="K78" s="199">
        <v>1408</v>
      </c>
      <c r="L78" s="198">
        <f t="shared" si="12"/>
        <v>0.0007581386833801785</v>
      </c>
      <c r="M78" s="198">
        <f t="shared" si="15"/>
        <v>0.1282051282051282</v>
      </c>
      <c r="N78" s="197">
        <f t="shared" si="7"/>
        <v>-9635</v>
      </c>
      <c r="O78" s="198">
        <f t="shared" si="13"/>
        <v>-0.0031415606464669913</v>
      </c>
      <c r="P78" s="199">
        <f t="shared" si="17"/>
        <v>4815</v>
      </c>
      <c r="Q78" s="198">
        <f t="shared" si="14"/>
        <v>0.0013436959312384887</v>
      </c>
      <c r="R78" s="198">
        <f t="shared" si="9"/>
        <v>-1.4997405293201869</v>
      </c>
    </row>
    <row r="79" spans="1:18" ht="15.75" thickBot="1">
      <c r="A79" s="191" t="s">
        <v>185</v>
      </c>
      <c r="B79" s="192">
        <f>SUM(B76:B78)</f>
        <v>159208</v>
      </c>
      <c r="C79" s="193">
        <f t="shared" si="4"/>
        <v>0.10395458092150583</v>
      </c>
      <c r="D79" s="194">
        <f>SUM(D76:D78)</f>
        <v>151490</v>
      </c>
      <c r="E79" s="193">
        <f t="shared" si="10"/>
        <v>0.08775822316970026</v>
      </c>
      <c r="F79" s="193">
        <f t="shared" si="16"/>
        <v>-0.04847746344404804</v>
      </c>
      <c r="G79" s="192">
        <f>SUM(G76:G78)</f>
        <v>159208</v>
      </c>
      <c r="H79" s="194">
        <f>SUM(H76:H78)</f>
        <v>151490</v>
      </c>
      <c r="I79" s="192">
        <f>SUM(I76:I78)</f>
        <v>101685</v>
      </c>
      <c r="J79" s="193">
        <f t="shared" si="11"/>
        <v>0.0662256615727691</v>
      </c>
      <c r="K79" s="194">
        <f>SUM(K76:K78)</f>
        <v>84076</v>
      </c>
      <c r="L79" s="193">
        <f t="shared" si="12"/>
        <v>0.04527078689195447</v>
      </c>
      <c r="M79" s="193">
        <f t="shared" si="15"/>
        <v>-0.1731720509416335</v>
      </c>
      <c r="N79" s="192">
        <f t="shared" si="7"/>
        <v>260893</v>
      </c>
      <c r="O79" s="193">
        <f t="shared" si="13"/>
        <v>0.08506602820329141</v>
      </c>
      <c r="P79" s="194">
        <f t="shared" si="17"/>
        <v>235566</v>
      </c>
      <c r="Q79" s="193">
        <f t="shared" si="14"/>
        <v>0.06573812580231066</v>
      </c>
      <c r="R79" s="193">
        <f t="shared" si="9"/>
        <v>-0.09707811248289529</v>
      </c>
    </row>
    <row r="80" spans="1:18" ht="15.75" thickBot="1">
      <c r="A80" s="186" t="s">
        <v>186</v>
      </c>
      <c r="B80" s="187">
        <v>254</v>
      </c>
      <c r="C80" s="189">
        <f t="shared" si="4"/>
        <v>0.0001658488490155173</v>
      </c>
      <c r="D80" s="195">
        <v>-304</v>
      </c>
      <c r="E80" s="189">
        <f t="shared" si="10"/>
        <v>-0.00017610733278492893</v>
      </c>
      <c r="F80" s="189">
        <f t="shared" si="16"/>
        <v>-2.1968503937007875</v>
      </c>
      <c r="G80" s="187">
        <v>254</v>
      </c>
      <c r="H80" s="195">
        <v>-304</v>
      </c>
      <c r="I80" s="187">
        <v>-8532</v>
      </c>
      <c r="J80" s="189">
        <f t="shared" si="11"/>
        <v>-0.0055567423370100405</v>
      </c>
      <c r="K80" s="195">
        <v>-4010</v>
      </c>
      <c r="L80" s="189">
        <f t="shared" si="12"/>
        <v>-0.0021591875854790597</v>
      </c>
      <c r="M80" s="189">
        <f t="shared" si="15"/>
        <v>-0.5300046882325363</v>
      </c>
      <c r="N80" s="187">
        <f t="shared" si="7"/>
        <v>-8278</v>
      </c>
      <c r="O80" s="189">
        <f t="shared" si="13"/>
        <v>-0.002699101093041386</v>
      </c>
      <c r="P80" s="195">
        <f t="shared" si="17"/>
        <v>-4314</v>
      </c>
      <c r="Q80" s="189">
        <f t="shared" si="14"/>
        <v>-0.0012038845788915555</v>
      </c>
      <c r="R80" s="189">
        <f t="shared" si="9"/>
        <v>-0.4788596279294516</v>
      </c>
    </row>
    <row r="81" spans="1:18" ht="15">
      <c r="A81" s="200" t="s">
        <v>187</v>
      </c>
      <c r="B81" s="203">
        <f>SUM(B79:B80)</f>
        <v>159462</v>
      </c>
      <c r="C81" s="202">
        <f t="shared" si="4"/>
        <v>0.10412042977052134</v>
      </c>
      <c r="D81" s="203">
        <f>SUM(D79:D80)</f>
        <v>151186</v>
      </c>
      <c r="E81" s="202">
        <f t="shared" si="10"/>
        <v>0.08758211583691534</v>
      </c>
      <c r="F81" s="202">
        <f t="shared" si="16"/>
        <v>-0.05189951210946809</v>
      </c>
      <c r="G81" s="203">
        <f>SUM(G79:G80)</f>
        <v>159462</v>
      </c>
      <c r="H81" s="203">
        <f>SUM(H79:H80)</f>
        <v>151186</v>
      </c>
      <c r="I81" s="203">
        <f>SUM(I79:I80)</f>
        <v>93153</v>
      </c>
      <c r="J81" s="202">
        <f t="shared" si="11"/>
        <v>0.06066891923575906</v>
      </c>
      <c r="K81" s="203">
        <f>SUM(K79:K80)</f>
        <v>80066</v>
      </c>
      <c r="L81" s="202">
        <f t="shared" si="12"/>
        <v>0.04311159930647541</v>
      </c>
      <c r="M81" s="202">
        <f t="shared" si="15"/>
        <v>-0.14048930254527497</v>
      </c>
      <c r="N81" s="203">
        <f t="shared" si="7"/>
        <v>252615</v>
      </c>
      <c r="O81" s="202">
        <f t="shared" si="13"/>
        <v>0.08236692711025002</v>
      </c>
      <c r="P81" s="203">
        <f t="shared" si="17"/>
        <v>231252</v>
      </c>
      <c r="Q81" s="202">
        <f t="shared" si="14"/>
        <v>0.0645342412234191</v>
      </c>
      <c r="R81" s="202">
        <f t="shared" si="9"/>
        <v>-0.08456742473724838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06"/>
      <c r="O82" s="207"/>
      <c r="P82" s="209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12"/>
      <c r="O83" s="213"/>
      <c r="P83" s="215"/>
      <c r="Q83" s="213"/>
      <c r="R83" s="213"/>
    </row>
    <row r="84" spans="1:18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0"/>
        <v>0.0874691522517408</v>
      </c>
      <c r="F84" s="189">
        <f>(D84-B84)/B84</f>
        <v>-0.04853995740229624</v>
      </c>
      <c r="G84" s="188">
        <f>+G81-G85</f>
        <v>158694</v>
      </c>
      <c r="H84" s="217">
        <f>+H81-H85</f>
        <v>150991</v>
      </c>
      <c r="I84" s="188">
        <f>+I81-I85</f>
        <v>92533</v>
      </c>
      <c r="J84" s="189">
        <f t="shared" si="11"/>
        <v>0.06026512408234295</v>
      </c>
      <c r="K84" s="217">
        <f>+K81-K85</f>
        <v>79293</v>
      </c>
      <c r="L84" s="189">
        <f t="shared" si="12"/>
        <v>0.042695376861693536</v>
      </c>
      <c r="M84" s="189">
        <f>(K84-I84)/I84</f>
        <v>-0.14308408891962868</v>
      </c>
      <c r="N84" s="188">
        <f>+G84+I84</f>
        <v>251227</v>
      </c>
      <c r="O84" s="189">
        <f t="shared" si="13"/>
        <v>0.08191435978515442</v>
      </c>
      <c r="P84" s="217">
        <f>+H84+K84</f>
        <v>230284</v>
      </c>
      <c r="Q84" s="189">
        <f t="shared" si="14"/>
        <v>0.06426410671429368</v>
      </c>
      <c r="R84" s="189">
        <f>(P84-N84)/N84</f>
        <v>-0.08336285510713419</v>
      </c>
    </row>
    <row r="85" spans="1:18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0"/>
        <v>0.00011296358517454322</v>
      </c>
      <c r="F85" s="198">
        <f>(D85-B85)/B85</f>
        <v>-0.74609375</v>
      </c>
      <c r="G85" s="219">
        <v>768</v>
      </c>
      <c r="H85" s="220">
        <v>195</v>
      </c>
      <c r="I85" s="219">
        <v>620</v>
      </c>
      <c r="J85" s="198">
        <f t="shared" si="11"/>
        <v>0.000403795153416107</v>
      </c>
      <c r="K85" s="220">
        <v>773</v>
      </c>
      <c r="L85" s="198">
        <f t="shared" si="12"/>
        <v>0.0004162224447818736</v>
      </c>
      <c r="M85" s="198">
        <f>(K85-I85)/I85</f>
        <v>0.2467741935483871</v>
      </c>
      <c r="N85" s="219">
        <f>+G85+I85</f>
        <v>1388</v>
      </c>
      <c r="O85" s="198">
        <f t="shared" si="13"/>
        <v>0.0004525673250956081</v>
      </c>
      <c r="P85" s="220">
        <f>+H85+K85</f>
        <v>968</v>
      </c>
      <c r="Q85" s="198">
        <f t="shared" si="14"/>
        <v>0.00027013450912541164</v>
      </c>
      <c r="R85" s="198">
        <f>(P85-N85)/N85</f>
        <v>-0.3025936599423631</v>
      </c>
    </row>
    <row r="86" spans="1:18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0"/>
        <v>0.08758211583691534</v>
      </c>
      <c r="F86" s="193">
        <f>(D86-B86)/B86</f>
        <v>-0.05189951210946809</v>
      </c>
      <c r="G86" s="192">
        <f>SUM(G84:G85)</f>
        <v>159462</v>
      </c>
      <c r="H86" s="222">
        <f>SUM(H84:H85)</f>
        <v>151186</v>
      </c>
      <c r="I86" s="192">
        <f>SUM(I84:I85)</f>
        <v>93153</v>
      </c>
      <c r="J86" s="193">
        <f t="shared" si="11"/>
        <v>0.06066891923575906</v>
      </c>
      <c r="K86" s="222">
        <f>SUM(K84:K85)</f>
        <v>80066</v>
      </c>
      <c r="L86" s="193">
        <f t="shared" si="12"/>
        <v>0.04311159930647541</v>
      </c>
      <c r="M86" s="193">
        <f>(K86-I86)/I86</f>
        <v>-0.14048930254527497</v>
      </c>
      <c r="N86" s="192">
        <f>+G86+I86</f>
        <v>252615</v>
      </c>
      <c r="O86" s="193">
        <f t="shared" si="13"/>
        <v>0.08236692711025002</v>
      </c>
      <c r="P86" s="222">
        <f>+H86+K86</f>
        <v>231252</v>
      </c>
      <c r="Q86" s="193">
        <f t="shared" si="14"/>
        <v>0.0645342412234191</v>
      </c>
      <c r="R86" s="193">
        <f>(P86-N86)/N86</f>
        <v>-0.08456742473724838</v>
      </c>
    </row>
    <row r="87" spans="1:18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0"/>
        <v>0.13608694140955382</v>
      </c>
      <c r="F87" s="202">
        <f>(D87-B87)/B87</f>
        <v>-0.008667763851964383</v>
      </c>
      <c r="G87" s="203">
        <v>236970</v>
      </c>
      <c r="H87" s="203">
        <v>234916</v>
      </c>
      <c r="I87" s="203">
        <v>200071</v>
      </c>
      <c r="J87" s="202">
        <f t="shared" si="11"/>
        <v>0.1303027421598612</v>
      </c>
      <c r="K87" s="203">
        <v>223967</v>
      </c>
      <c r="L87" s="202">
        <f t="shared" si="12"/>
        <v>0.12059520348054577</v>
      </c>
      <c r="M87" s="202">
        <f>(K87-I87)/I87</f>
        <v>0.1194375996521235</v>
      </c>
      <c r="N87" s="203">
        <f>+G87+I87</f>
        <v>437041</v>
      </c>
      <c r="O87" s="202">
        <f t="shared" si="13"/>
        <v>0.14250034317515106</v>
      </c>
      <c r="P87" s="203">
        <f>+H87+K87</f>
        <v>458883</v>
      </c>
      <c r="Q87" s="202">
        <f t="shared" si="14"/>
        <v>0.1280579896187978</v>
      </c>
      <c r="R87" s="202">
        <f>(P87-N87)/N87</f>
        <v>0.04997700444580715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0.8515625" style="143" bestFit="1" customWidth="1"/>
    <col min="2" max="12" width="11.421875" style="143" customWidth="1"/>
    <col min="13" max="13" width="9.28125" style="143" customWidth="1"/>
    <col min="14" max="16" width="11.421875" style="143" customWidth="1"/>
    <col min="17" max="17" width="9.57421875" style="143" bestFit="1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119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10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</row>
    <row r="10" spans="1:10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</row>
    <row r="11" spans="1:10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</row>
    <row r="12" spans="1:10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</row>
    <row r="13" spans="1:10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</row>
    <row r="14" spans="1:10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</row>
    <row r="15" spans="1:10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</row>
    <row r="18" spans="1:10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</row>
    <row r="19" spans="1:10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</row>
    <row r="20" spans="1:10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</row>
    <row r="21" spans="1:10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</row>
    <row r="22" spans="1:10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</row>
    <row r="23" spans="1:10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</row>
    <row r="24" spans="1:10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</row>
    <row r="25" spans="1:10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</row>
    <row r="26" spans="1:10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</row>
    <row r="27" spans="1:10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</row>
    <row r="28" spans="1:10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455480</v>
      </c>
      <c r="C31" s="158">
        <v>708303</v>
      </c>
      <c r="D31" s="159">
        <f aca="true" t="shared" si="3" ref="D31:D37">(C31-B31)/B31</f>
        <v>0.5550693773601475</v>
      </c>
      <c r="E31" s="157">
        <v>455480</v>
      </c>
      <c r="F31" s="158">
        <v>788166</v>
      </c>
      <c r="G31" s="159">
        <f aca="true" t="shared" si="4" ref="G31:G37">(F31-E31)/E31</f>
        <v>0.7304074822165627</v>
      </c>
      <c r="H31" s="157">
        <v>455480</v>
      </c>
      <c r="I31" s="158">
        <v>962314</v>
      </c>
      <c r="J31" s="159">
        <f aca="true" t="shared" si="5" ref="J31:J37">(I31-H31)/H31</f>
        <v>1.1127469921840696</v>
      </c>
    </row>
    <row r="32" spans="1:10" ht="15.75" thickBot="1">
      <c r="A32" s="155" t="s">
        <v>152</v>
      </c>
      <c r="B32" s="157">
        <v>656458</v>
      </c>
      <c r="C32" s="158">
        <v>829817</v>
      </c>
      <c r="D32" s="159">
        <f t="shared" si="3"/>
        <v>0.2640823936946461</v>
      </c>
      <c r="E32" s="157">
        <v>656458</v>
      </c>
      <c r="F32" s="158">
        <v>783029</v>
      </c>
      <c r="G32" s="159">
        <f t="shared" si="4"/>
        <v>0.19280898397155644</v>
      </c>
      <c r="H32" s="157">
        <v>656458</v>
      </c>
      <c r="I32" s="158">
        <v>826429</v>
      </c>
      <c r="J32" s="159">
        <f t="shared" si="5"/>
        <v>0.25892136282900047</v>
      </c>
    </row>
    <row r="33" spans="1:10" ht="15.75" thickBot="1">
      <c r="A33" s="155" t="s">
        <v>153</v>
      </c>
      <c r="B33" s="157">
        <v>150217</v>
      </c>
      <c r="C33" s="158">
        <v>180907</v>
      </c>
      <c r="D33" s="159">
        <f t="shared" si="3"/>
        <v>0.20430443957741135</v>
      </c>
      <c r="E33" s="157">
        <v>150217</v>
      </c>
      <c r="F33" s="158">
        <v>183780</v>
      </c>
      <c r="G33" s="159">
        <f t="shared" si="4"/>
        <v>0.22343010444889727</v>
      </c>
      <c r="H33" s="157">
        <v>150217</v>
      </c>
      <c r="I33" s="158">
        <v>210538</v>
      </c>
      <c r="J33" s="159">
        <f t="shared" si="5"/>
        <v>0.4015590778673519</v>
      </c>
    </row>
    <row r="34" spans="1:10" ht="15.75" thickBot="1">
      <c r="A34" s="155" t="s">
        <v>154</v>
      </c>
      <c r="B34" s="157">
        <v>137300</v>
      </c>
      <c r="C34" s="158">
        <v>114638</v>
      </c>
      <c r="D34" s="159">
        <f t="shared" si="3"/>
        <v>-0.16505462490895847</v>
      </c>
      <c r="E34" s="157">
        <v>137300</v>
      </c>
      <c r="F34" s="158">
        <v>133356</v>
      </c>
      <c r="G34" s="159">
        <f t="shared" si="4"/>
        <v>-0.028725418790968682</v>
      </c>
      <c r="H34" s="157">
        <v>137300</v>
      </c>
      <c r="I34" s="158">
        <v>177986</v>
      </c>
      <c r="J34" s="159">
        <f t="shared" si="5"/>
        <v>0.2963292061179898</v>
      </c>
    </row>
    <row r="35" spans="1:10" ht="15.75" thickBot="1">
      <c r="A35" s="155" t="s">
        <v>155</v>
      </c>
      <c r="B35" s="157">
        <v>2417</v>
      </c>
      <c r="C35" s="158">
        <v>3919</v>
      </c>
      <c r="D35" s="159">
        <f t="shared" si="3"/>
        <v>0.6214315266859743</v>
      </c>
      <c r="E35" s="157">
        <v>2417</v>
      </c>
      <c r="F35" s="158">
        <v>3371</v>
      </c>
      <c r="G35" s="159">
        <f t="shared" si="4"/>
        <v>0.39470417873396774</v>
      </c>
      <c r="H35" s="157">
        <v>2417</v>
      </c>
      <c r="I35" s="158">
        <v>3025</v>
      </c>
      <c r="J35" s="159">
        <f t="shared" si="5"/>
        <v>0.2515515101365329</v>
      </c>
    </row>
    <row r="36" spans="1:10" ht="15.75" thickBot="1">
      <c r="A36" s="160" t="s">
        <v>35</v>
      </c>
      <c r="B36" s="162">
        <v>13885</v>
      </c>
      <c r="C36" s="163">
        <v>24077</v>
      </c>
      <c r="D36" s="167">
        <f t="shared" si="3"/>
        <v>0.734029528267915</v>
      </c>
      <c r="E36" s="162">
        <v>13885</v>
      </c>
      <c r="F36" s="163">
        <v>17127</v>
      </c>
      <c r="G36" s="167">
        <f t="shared" si="4"/>
        <v>0.23348937702556716</v>
      </c>
      <c r="H36" s="162">
        <v>13885</v>
      </c>
      <c r="I36" s="163">
        <v>19917</v>
      </c>
      <c r="J36" s="167">
        <f t="shared" si="5"/>
        <v>0.4344256391789701</v>
      </c>
    </row>
    <row r="37" spans="1:10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3"/>
        <v>0.3149580047988461</v>
      </c>
      <c r="E37" s="165">
        <f>SUM(E31:E36)</f>
        <v>1415757</v>
      </c>
      <c r="F37" s="166">
        <f>SUM(F31:F36)</f>
        <v>1908829</v>
      </c>
      <c r="G37" s="168">
        <f t="shared" si="4"/>
        <v>0.3482744567040813</v>
      </c>
      <c r="H37" s="165">
        <f>SUM(H31:H36)</f>
        <v>1415757</v>
      </c>
      <c r="I37" s="166">
        <f>SUM(I31:I36)</f>
        <v>2200209</v>
      </c>
      <c r="J37" s="168">
        <f t="shared" si="5"/>
        <v>0.5540866123211823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</row>
    <row r="40" spans="1:10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</row>
    <row r="41" spans="1:10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</row>
    <row r="42" spans="1:10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</row>
    <row r="43" spans="1:10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</row>
    <row r="44" spans="1:10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</row>
    <row r="45" spans="1:10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</row>
    <row r="48" spans="1:10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</row>
    <row r="49" spans="1:10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</row>
    <row r="50" spans="1:10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120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27" s="261" customFormat="1" ht="15.75" customHeight="1" thickBot="1">
      <c r="A58" s="262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56" t="s">
        <v>98</v>
      </c>
      <c r="R58" s="263" t="s">
        <v>118</v>
      </c>
      <c r="S58" s="256" t="s">
        <v>98</v>
      </c>
      <c r="T58" s="256" t="s">
        <v>99</v>
      </c>
      <c r="U58" s="256" t="s">
        <v>129</v>
      </c>
      <c r="V58" s="256" t="s">
        <v>98</v>
      </c>
      <c r="W58" s="263" t="s">
        <v>130</v>
      </c>
      <c r="X58" s="256" t="s">
        <v>98</v>
      </c>
      <c r="Y58" s="256" t="s">
        <v>99</v>
      </c>
      <c r="Z58" s="260"/>
      <c r="AA58" s="260"/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32" ht="15.75" thickBot="1">
      <c r="A60" s="182" t="s">
        <v>169</v>
      </c>
      <c r="B60" s="183">
        <v>1531515</v>
      </c>
      <c r="C60" s="184">
        <f aca="true" t="shared" si="6" ref="C60:C81">+B60/$B$60</f>
        <v>1</v>
      </c>
      <c r="D60" s="185">
        <v>1726220</v>
      </c>
      <c r="E60" s="184">
        <f>+D60/$D$60</f>
        <v>1</v>
      </c>
      <c r="F60" s="184">
        <f aca="true" t="shared" si="7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8" ref="J60:J81">+I60/$I$60</f>
        <v>1</v>
      </c>
      <c r="K60" s="184">
        <f aca="true" t="shared" si="9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4">
        <f aca="true" t="shared" si="10" ref="Q60:Q81">+P60/$P$60</f>
        <v>1</v>
      </c>
      <c r="R60" s="185">
        <v>2099201</v>
      </c>
      <c r="S60" s="184">
        <f aca="true" t="shared" si="11" ref="S60:S81">+R60/$R$60</f>
        <v>1</v>
      </c>
      <c r="T60" s="184">
        <f aca="true" t="shared" si="12" ref="T60:T70">(R60-P60)/P60</f>
        <v>0.29029147100041797</v>
      </c>
      <c r="U60" s="183">
        <v>4693867</v>
      </c>
      <c r="V60" s="184">
        <f aca="true" t="shared" si="13" ref="V60:V81">U60/$U$60</f>
        <v>1</v>
      </c>
      <c r="W60" s="185">
        <v>5682601</v>
      </c>
      <c r="X60" s="184">
        <f aca="true" t="shared" si="14" ref="X60:X81">+W60/$W$60</f>
        <v>1</v>
      </c>
      <c r="Y60" s="184">
        <f aca="true" t="shared" si="15" ref="Y60:Y70">(W60-U60)/U60</f>
        <v>0.21064380392542012</v>
      </c>
      <c r="AA60" s="178"/>
      <c r="AB60" s="178"/>
      <c r="AC60" s="178"/>
      <c r="AD60" s="178"/>
      <c r="AE60" s="178"/>
      <c r="AF60" s="178"/>
    </row>
    <row r="61" spans="1:32" ht="15.75" thickBot="1">
      <c r="A61" s="186" t="s">
        <v>45</v>
      </c>
      <c r="B61" s="188">
        <v>-842171</v>
      </c>
      <c r="C61" s="189">
        <f t="shared" si="6"/>
        <v>-0.5498940591505797</v>
      </c>
      <c r="D61" s="190">
        <v>-972781</v>
      </c>
      <c r="E61" s="189">
        <f aca="true" t="shared" si="16" ref="E61:E87">+D61/$D$60</f>
        <v>-0.5635324582034735</v>
      </c>
      <c r="F61" s="189">
        <f t="shared" si="7"/>
        <v>0.1550872685001027</v>
      </c>
      <c r="G61" s="188">
        <v>-1698042</v>
      </c>
      <c r="H61" s="189">
        <f aca="true" t="shared" si="17" ref="H61:H87">+G61/$G$60</f>
        <v>-0.553658736195963</v>
      </c>
      <c r="I61" s="190">
        <v>-2017246</v>
      </c>
      <c r="J61" s="189">
        <f t="shared" si="8"/>
        <v>-0.562941898755372</v>
      </c>
      <c r="K61" s="189">
        <f t="shared" si="9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89">
        <f t="shared" si="10"/>
        <v>-0.5584189757332875</v>
      </c>
      <c r="R61" s="190">
        <v>-1187912</v>
      </c>
      <c r="S61" s="189">
        <f t="shared" si="11"/>
        <v>-0.5658876877440512</v>
      </c>
      <c r="T61" s="189">
        <f t="shared" si="12"/>
        <v>0.3075487918036594</v>
      </c>
      <c r="U61" s="188">
        <v>-2606545</v>
      </c>
      <c r="V61" s="189">
        <f t="shared" si="13"/>
        <v>-0.5553086612807734</v>
      </c>
      <c r="W61" s="190">
        <v>-3205158</v>
      </c>
      <c r="X61" s="189">
        <f t="shared" si="14"/>
        <v>-0.5640300981891919</v>
      </c>
      <c r="Y61" s="189">
        <f t="shared" si="15"/>
        <v>0.22965765026116947</v>
      </c>
      <c r="AA61" s="178"/>
      <c r="AB61" s="178"/>
      <c r="AC61" s="178"/>
      <c r="AD61" s="178"/>
      <c r="AE61" s="178"/>
      <c r="AF61" s="178"/>
    </row>
    <row r="62" spans="1:32" ht="15.75" thickBot="1">
      <c r="A62" s="191" t="s">
        <v>95</v>
      </c>
      <c r="B62" s="192">
        <f>SUM(B60:B61)</f>
        <v>689344</v>
      </c>
      <c r="C62" s="193">
        <f t="shared" si="6"/>
        <v>0.45010594084942035</v>
      </c>
      <c r="D62" s="194">
        <f>SUM(D60:D61)</f>
        <v>753439</v>
      </c>
      <c r="E62" s="193">
        <f t="shared" si="16"/>
        <v>0.4364675417965265</v>
      </c>
      <c r="F62" s="193">
        <f t="shared" si="7"/>
        <v>0.09297970244174171</v>
      </c>
      <c r="G62" s="192">
        <f>SUM(G60:G61)</f>
        <v>1368905</v>
      </c>
      <c r="H62" s="193">
        <f t="shared" si="17"/>
        <v>0.44634126380403705</v>
      </c>
      <c r="I62" s="194">
        <f>SUM(I60:I61)</f>
        <v>1566154</v>
      </c>
      <c r="J62" s="193">
        <f t="shared" si="8"/>
        <v>0.437058101244628</v>
      </c>
      <c r="K62" s="193">
        <f t="shared" si="9"/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3">
        <f t="shared" si="10"/>
        <v>0.4415810242667126</v>
      </c>
      <c r="R62" s="194">
        <f>SUM(R60:R61)</f>
        <v>911289</v>
      </c>
      <c r="S62" s="193">
        <f t="shared" si="11"/>
        <v>0.4341123122559488</v>
      </c>
      <c r="T62" s="193">
        <f t="shared" si="12"/>
        <v>0.268468034581587</v>
      </c>
      <c r="U62" s="192">
        <f>SUM(U60:U61)</f>
        <v>2087322</v>
      </c>
      <c r="V62" s="193">
        <f t="shared" si="13"/>
        <v>0.4446913387192266</v>
      </c>
      <c r="W62" s="194">
        <f>SUM(W60:W61)</f>
        <v>2477443</v>
      </c>
      <c r="X62" s="193">
        <f t="shared" si="14"/>
        <v>0.43596990181080814</v>
      </c>
      <c r="Y62" s="193">
        <f t="shared" si="15"/>
        <v>0.18690024826069002</v>
      </c>
      <c r="AA62" s="178"/>
      <c r="AB62" s="178"/>
      <c r="AC62" s="178"/>
      <c r="AD62" s="178"/>
      <c r="AE62" s="178"/>
      <c r="AF62" s="178"/>
    </row>
    <row r="63" spans="1:32" ht="15.75" thickBot="1">
      <c r="A63" s="186" t="s">
        <v>170</v>
      </c>
      <c r="B63" s="188">
        <v>-84830</v>
      </c>
      <c r="C63" s="189">
        <f t="shared" si="6"/>
        <v>-0.05538959788183596</v>
      </c>
      <c r="D63" s="190">
        <v>-96265</v>
      </c>
      <c r="E63" s="189">
        <f t="shared" si="16"/>
        <v>-0.05576635654783284</v>
      </c>
      <c r="F63" s="189">
        <f t="shared" si="7"/>
        <v>0.13479900978427442</v>
      </c>
      <c r="G63" s="188">
        <v>-163253</v>
      </c>
      <c r="H63" s="189">
        <f t="shared" si="17"/>
        <v>-0.05322980801428913</v>
      </c>
      <c r="I63" s="190">
        <v>-183083</v>
      </c>
      <c r="J63" s="189">
        <f t="shared" si="8"/>
        <v>-0.0510919796840989</v>
      </c>
      <c r="K63" s="189">
        <f t="shared" si="9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89">
        <f t="shared" si="10"/>
        <v>-0.050015981117694785</v>
      </c>
      <c r="R63" s="190">
        <v>-95398</v>
      </c>
      <c r="S63" s="189">
        <f t="shared" si="11"/>
        <v>-0.04544490975375869</v>
      </c>
      <c r="T63" s="189">
        <f t="shared" si="12"/>
        <v>0.17236887381408839</v>
      </c>
      <c r="U63" s="188">
        <v>-244625</v>
      </c>
      <c r="V63" s="189">
        <f t="shared" si="13"/>
        <v>-0.05211587801699537</v>
      </c>
      <c r="W63" s="190">
        <v>-278481</v>
      </c>
      <c r="X63" s="189">
        <f t="shared" si="14"/>
        <v>-0.0490059041625481</v>
      </c>
      <c r="Y63" s="189">
        <f t="shared" si="15"/>
        <v>0.13839959121103731</v>
      </c>
      <c r="AA63" s="178"/>
      <c r="AB63" s="178"/>
      <c r="AC63" s="178"/>
      <c r="AD63" s="178"/>
      <c r="AE63" s="178"/>
      <c r="AF63" s="178"/>
    </row>
    <row r="64" spans="1:32" ht="15.75" thickBot="1">
      <c r="A64" s="186" t="s">
        <v>171</v>
      </c>
      <c r="B64" s="188">
        <v>-382688</v>
      </c>
      <c r="C64" s="189">
        <f t="shared" si="6"/>
        <v>-0.24987545012618226</v>
      </c>
      <c r="D64" s="190">
        <v>-436316</v>
      </c>
      <c r="E64" s="189">
        <f t="shared" si="16"/>
        <v>-0.25275804937956925</v>
      </c>
      <c r="F64" s="189">
        <f t="shared" si="7"/>
        <v>0.14013504473618196</v>
      </c>
      <c r="G64" s="188">
        <v>-786304</v>
      </c>
      <c r="H64" s="189">
        <f t="shared" si="17"/>
        <v>-0.2563800417809633</v>
      </c>
      <c r="I64" s="190">
        <v>-956200</v>
      </c>
      <c r="J64" s="189">
        <f t="shared" si="8"/>
        <v>-0.2668415471340068</v>
      </c>
      <c r="K64" s="189">
        <f t="shared" si="9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89">
        <f t="shared" si="10"/>
        <v>-0.26436948344110345</v>
      </c>
      <c r="R64" s="190">
        <v>-561107</v>
      </c>
      <c r="S64" s="189">
        <f t="shared" si="11"/>
        <v>-0.2672955091008436</v>
      </c>
      <c r="T64" s="189">
        <f t="shared" si="12"/>
        <v>0.30457233997042604</v>
      </c>
      <c r="U64" s="188">
        <v>-1216412</v>
      </c>
      <c r="V64" s="189">
        <f t="shared" si="13"/>
        <v>-0.2591492260006515</v>
      </c>
      <c r="W64" s="190">
        <v>-1517307</v>
      </c>
      <c r="X64" s="189">
        <f t="shared" si="14"/>
        <v>-0.26700924453432506</v>
      </c>
      <c r="Y64" s="189">
        <f t="shared" si="15"/>
        <v>0.24736273565206526</v>
      </c>
      <c r="AA64" s="178"/>
      <c r="AB64" s="178"/>
      <c r="AC64" s="178"/>
      <c r="AD64" s="178"/>
      <c r="AE64" s="178"/>
      <c r="AF64" s="178"/>
    </row>
    <row r="65" spans="1:32" ht="15.75" thickBot="1">
      <c r="A65" s="186" t="s">
        <v>172</v>
      </c>
      <c r="B65" s="188">
        <v>-29293</v>
      </c>
      <c r="C65" s="189">
        <f t="shared" si="6"/>
        <v>-0.019126812339415548</v>
      </c>
      <c r="D65" s="190">
        <v>-32449</v>
      </c>
      <c r="E65" s="189">
        <f t="shared" si="16"/>
        <v>-0.018797719873480785</v>
      </c>
      <c r="F65" s="189">
        <f t="shared" si="7"/>
        <v>0.10773905028505104</v>
      </c>
      <c r="G65" s="188">
        <v>-56598</v>
      </c>
      <c r="H65" s="189">
        <f t="shared" si="17"/>
        <v>-0.018454182612219906</v>
      </c>
      <c r="I65" s="190">
        <v>-64633</v>
      </c>
      <c r="J65" s="189">
        <f t="shared" si="8"/>
        <v>-0.01803678071105654</v>
      </c>
      <c r="K65" s="189">
        <f t="shared" si="9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89">
        <f t="shared" si="10"/>
        <v>-0.019236348437538416</v>
      </c>
      <c r="R65" s="190">
        <v>-31887</v>
      </c>
      <c r="S65" s="189">
        <f t="shared" si="11"/>
        <v>-0.0151900651724156</v>
      </c>
      <c r="T65" s="189">
        <f t="shared" si="12"/>
        <v>0.01888420245398773</v>
      </c>
      <c r="U65" s="188">
        <v>-87894</v>
      </c>
      <c r="V65" s="189">
        <f t="shared" si="13"/>
        <v>-0.01872528556944626</v>
      </c>
      <c r="W65" s="190">
        <v>-96520</v>
      </c>
      <c r="X65" s="189">
        <f t="shared" si="14"/>
        <v>-0.016985179849861004</v>
      </c>
      <c r="Y65" s="189">
        <f t="shared" si="15"/>
        <v>0.09814094249891915</v>
      </c>
      <c r="AA65" s="178"/>
      <c r="AB65" s="178"/>
      <c r="AC65" s="178"/>
      <c r="AD65" s="178"/>
      <c r="AE65" s="178"/>
      <c r="AF65" s="178"/>
    </row>
    <row r="66" spans="1:32" ht="15.75" thickBot="1">
      <c r="A66" s="186" t="s">
        <v>173</v>
      </c>
      <c r="B66" s="188">
        <v>1077</v>
      </c>
      <c r="C66" s="189">
        <f t="shared" si="6"/>
        <v>0.0007032252377547723</v>
      </c>
      <c r="D66" s="190">
        <v>8166</v>
      </c>
      <c r="E66" s="189">
        <f t="shared" si="16"/>
        <v>0.004730567366847795</v>
      </c>
      <c r="F66" s="189">
        <f t="shared" si="7"/>
        <v>6.582172701949861</v>
      </c>
      <c r="G66" s="188">
        <v>1961</v>
      </c>
      <c r="H66" s="189">
        <f t="shared" si="17"/>
        <v>0.0006393980724153369</v>
      </c>
      <c r="I66" s="190">
        <v>7880</v>
      </c>
      <c r="J66" s="189">
        <f t="shared" si="8"/>
        <v>0.0021990288552771113</v>
      </c>
      <c r="K66" s="189">
        <f t="shared" si="9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89">
        <f t="shared" si="10"/>
        <v>0.0011082290462960686</v>
      </c>
      <c r="R66" s="190">
        <v>-4707</v>
      </c>
      <c r="S66" s="189">
        <f t="shared" si="11"/>
        <v>-0.002242281706230132</v>
      </c>
      <c r="T66" s="189">
        <f t="shared" si="12"/>
        <v>-3.610648918469218</v>
      </c>
      <c r="U66" s="188">
        <v>3764</v>
      </c>
      <c r="V66" s="189">
        <f t="shared" si="13"/>
        <v>0.0008018974546999308</v>
      </c>
      <c r="W66" s="190">
        <v>3173</v>
      </c>
      <c r="X66" s="189">
        <f t="shared" si="14"/>
        <v>0.0005583710698674779</v>
      </c>
      <c r="Y66" s="189">
        <f t="shared" si="15"/>
        <v>-0.15701381509032944</v>
      </c>
      <c r="AA66" s="178"/>
      <c r="AB66" s="178"/>
      <c r="AC66" s="178"/>
      <c r="AD66" s="178"/>
      <c r="AE66" s="178"/>
      <c r="AF66" s="178"/>
    </row>
    <row r="67" spans="1:32" ht="15.75" thickBot="1">
      <c r="A67" s="186" t="s">
        <v>174</v>
      </c>
      <c r="B67" s="188">
        <v>2033</v>
      </c>
      <c r="C67" s="189">
        <f t="shared" si="6"/>
        <v>0.001327443740348609</v>
      </c>
      <c r="D67" s="190">
        <v>2206</v>
      </c>
      <c r="E67" s="189">
        <f t="shared" si="16"/>
        <v>0.0012779367635643198</v>
      </c>
      <c r="F67" s="189">
        <f t="shared" si="7"/>
        <v>0.08509591736350221</v>
      </c>
      <c r="G67" s="188">
        <v>-7505</v>
      </c>
      <c r="H67" s="189">
        <f t="shared" si="17"/>
        <v>-0.002447058915592607</v>
      </c>
      <c r="I67" s="190">
        <v>2090</v>
      </c>
      <c r="J67" s="189">
        <f t="shared" si="8"/>
        <v>0.0005832449628844114</v>
      </c>
      <c r="K67" s="189">
        <f t="shared" si="9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89">
        <f t="shared" si="10"/>
        <v>-0.005447102500430261</v>
      </c>
      <c r="R67" s="190">
        <v>-3726</v>
      </c>
      <c r="S67" s="189">
        <f t="shared" si="11"/>
        <v>-0.0017749610447022463</v>
      </c>
      <c r="T67" s="189">
        <f t="shared" si="12"/>
        <v>-0.5795531482735274</v>
      </c>
      <c r="U67" s="188">
        <v>-16367</v>
      </c>
      <c r="V67" s="189">
        <f t="shared" si="13"/>
        <v>-0.0034868904466189604</v>
      </c>
      <c r="W67" s="190">
        <v>-1636</v>
      </c>
      <c r="X67" s="189">
        <f t="shared" si="14"/>
        <v>-0.00028789633479457737</v>
      </c>
      <c r="Y67" s="189">
        <f t="shared" si="15"/>
        <v>-0.900042768986375</v>
      </c>
      <c r="AA67" s="178"/>
      <c r="AB67" s="178"/>
      <c r="AC67" s="178"/>
      <c r="AD67" s="178"/>
      <c r="AE67" s="178"/>
      <c r="AF67" s="178"/>
    </row>
    <row r="68" spans="1:32" ht="15.75" thickBot="1">
      <c r="A68" s="182" t="s">
        <v>175</v>
      </c>
      <c r="B68" s="183">
        <f>SUM(B62:B67)</f>
        <v>195643</v>
      </c>
      <c r="C68" s="184">
        <f t="shared" si="6"/>
        <v>0.12774474948009</v>
      </c>
      <c r="D68" s="185">
        <f>SUM(D62:D67)</f>
        <v>198781</v>
      </c>
      <c r="E68" s="184">
        <f t="shared" si="16"/>
        <v>0.11515392012605577</v>
      </c>
      <c r="F68" s="184">
        <f t="shared" si="7"/>
        <v>0.016039418737189677</v>
      </c>
      <c r="G68" s="183">
        <f>SUM(G62:G67)</f>
        <v>357206</v>
      </c>
      <c r="H68" s="184">
        <f t="shared" si="17"/>
        <v>0.11646957055338746</v>
      </c>
      <c r="I68" s="185">
        <f>SUM(I62:I67)</f>
        <v>372208</v>
      </c>
      <c r="J68" s="184">
        <f t="shared" si="8"/>
        <v>0.10387006753362728</v>
      </c>
      <c r="K68" s="184">
        <f t="shared" si="9"/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4">
        <f t="shared" si="10"/>
        <v>0.10362033781624173</v>
      </c>
      <c r="R68" s="185">
        <f>SUM(R62:R67)</f>
        <v>214464</v>
      </c>
      <c r="S68" s="184">
        <f t="shared" si="11"/>
        <v>0.10216458547799853</v>
      </c>
      <c r="T68" s="184">
        <f t="shared" si="12"/>
        <v>0.2721642880022778</v>
      </c>
      <c r="U68" s="183">
        <f>SUM(U62:U67)</f>
        <v>525788</v>
      </c>
      <c r="V68" s="184">
        <f t="shared" si="13"/>
        <v>0.11201595614021445</v>
      </c>
      <c r="W68" s="185">
        <f>SUM(W62:W67)</f>
        <v>586672</v>
      </c>
      <c r="X68" s="184">
        <f t="shared" si="14"/>
        <v>0.10324004799914686</v>
      </c>
      <c r="Y68" s="184">
        <f t="shared" si="15"/>
        <v>0.11579571994796382</v>
      </c>
      <c r="AA68" s="178"/>
      <c r="AB68" s="178"/>
      <c r="AC68" s="178"/>
      <c r="AD68" s="178"/>
      <c r="AE68" s="178"/>
      <c r="AF68" s="178"/>
    </row>
    <row r="69" spans="1:32" ht="15.75" thickBot="1">
      <c r="A69" s="186" t="s">
        <v>176</v>
      </c>
      <c r="B69" s="188">
        <v>3334</v>
      </c>
      <c r="C69" s="189">
        <f t="shared" si="6"/>
        <v>0.0021769293803847825</v>
      </c>
      <c r="D69" s="190">
        <v>3035</v>
      </c>
      <c r="E69" s="189">
        <f t="shared" si="16"/>
        <v>0.0017581768256653267</v>
      </c>
      <c r="F69" s="189">
        <f t="shared" si="7"/>
        <v>-0.08968206358728255</v>
      </c>
      <c r="G69" s="188">
        <v>6142</v>
      </c>
      <c r="H69" s="189">
        <f t="shared" si="17"/>
        <v>0.0020026430192631303</v>
      </c>
      <c r="I69" s="190">
        <v>4956</v>
      </c>
      <c r="J69" s="189">
        <f t="shared" si="8"/>
        <v>0.0013830440363900207</v>
      </c>
      <c r="K69" s="189">
        <f t="shared" si="9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89">
        <f t="shared" si="10"/>
        <v>0.0010289381161950187</v>
      </c>
      <c r="R69" s="190">
        <v>2291</v>
      </c>
      <c r="S69" s="189">
        <f t="shared" si="11"/>
        <v>0.0010913676203469797</v>
      </c>
      <c r="T69" s="189">
        <f t="shared" si="12"/>
        <v>0.3685782556750299</v>
      </c>
      <c r="U69" s="188">
        <v>7816</v>
      </c>
      <c r="V69" s="189">
        <f t="shared" si="13"/>
        <v>0.0016651515690580922</v>
      </c>
      <c r="W69" s="190">
        <v>7247</v>
      </c>
      <c r="X69" s="189">
        <f t="shared" si="14"/>
        <v>0.0012752962947776907</v>
      </c>
      <c r="Y69" s="189">
        <f t="shared" si="15"/>
        <v>-0.07279938587512794</v>
      </c>
      <c r="AA69" s="178"/>
      <c r="AB69" s="178"/>
      <c r="AC69" s="178"/>
      <c r="AD69" s="178"/>
      <c r="AE69" s="178"/>
      <c r="AF69" s="178"/>
    </row>
    <row r="70" spans="1:32" ht="15.75" thickBot="1">
      <c r="A70" s="186" t="s">
        <v>177</v>
      </c>
      <c r="B70" s="188">
        <v>-40751</v>
      </c>
      <c r="C70" s="189">
        <f t="shared" si="6"/>
        <v>-0.026608293095399</v>
      </c>
      <c r="D70" s="190">
        <v>-50910</v>
      </c>
      <c r="E70" s="189">
        <f t="shared" si="16"/>
        <v>-0.029492185237107667</v>
      </c>
      <c r="F70" s="189">
        <f t="shared" si="7"/>
        <v>0.24929449584059288</v>
      </c>
      <c r="G70" s="188">
        <v>-78242</v>
      </c>
      <c r="H70" s="189">
        <f t="shared" si="17"/>
        <v>-0.025511363580785713</v>
      </c>
      <c r="I70" s="190">
        <v>-110271</v>
      </c>
      <c r="J70" s="189">
        <f t="shared" si="8"/>
        <v>-0.03077272980967796</v>
      </c>
      <c r="K70" s="189">
        <f t="shared" si="9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89">
        <f t="shared" si="10"/>
        <v>-0.026860570894696727</v>
      </c>
      <c r="R70" s="190">
        <v>-60813</v>
      </c>
      <c r="S70" s="189">
        <f t="shared" si="11"/>
        <v>-0.02896959366921033</v>
      </c>
      <c r="T70" s="189">
        <f t="shared" si="12"/>
        <v>0.39160183066361554</v>
      </c>
      <c r="U70" s="188">
        <v>-121942</v>
      </c>
      <c r="V70" s="189">
        <f t="shared" si="13"/>
        <v>-0.025979006222374857</v>
      </c>
      <c r="W70" s="190">
        <v>-171084</v>
      </c>
      <c r="X70" s="189">
        <f t="shared" si="14"/>
        <v>-0.03010663602811459</v>
      </c>
      <c r="Y70" s="189">
        <f t="shared" si="15"/>
        <v>0.40299486641190074</v>
      </c>
      <c r="AA70" s="178"/>
      <c r="AB70" s="178"/>
      <c r="AC70" s="178"/>
      <c r="AD70" s="178"/>
      <c r="AE70" s="178"/>
      <c r="AF70" s="178"/>
    </row>
    <row r="71" spans="1:32" ht="15.75" thickBot="1">
      <c r="A71" s="186" t="s">
        <v>195</v>
      </c>
      <c r="B71" s="188">
        <v>43363</v>
      </c>
      <c r="C71" s="189">
        <f t="shared" si="6"/>
        <v>0.02831379385771605</v>
      </c>
      <c r="D71" s="190">
        <v>46468</v>
      </c>
      <c r="E71" s="189">
        <f t="shared" si="16"/>
        <v>0.026918932696875255</v>
      </c>
      <c r="F71" s="189">
        <f t="shared" si="7"/>
        <v>0.07160482438945645</v>
      </c>
      <c r="G71" s="188">
        <v>43363</v>
      </c>
      <c r="H71" s="189">
        <f t="shared" si="17"/>
        <v>0.01413881622343001</v>
      </c>
      <c r="I71" s="190">
        <v>46962</v>
      </c>
      <c r="J71" s="189">
        <f t="shared" si="8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89">
        <f t="shared" si="10"/>
        <v>1.843975118629066E-06</v>
      </c>
      <c r="R71" s="190">
        <v>0</v>
      </c>
      <c r="S71" s="189">
        <f t="shared" si="11"/>
        <v>0</v>
      </c>
      <c r="T71" s="189" t="s">
        <v>88</v>
      </c>
      <c r="U71" s="188">
        <v>43366</v>
      </c>
      <c r="V71" s="189">
        <f t="shared" si="13"/>
        <v>0.009238864245620934</v>
      </c>
      <c r="W71" s="190">
        <v>46962</v>
      </c>
      <c r="X71" s="189">
        <f t="shared" si="14"/>
        <v>0.008264173395246297</v>
      </c>
      <c r="Y71" s="189" t="s">
        <v>88</v>
      </c>
      <c r="AA71" s="178"/>
      <c r="AB71" s="178"/>
      <c r="AC71" s="178"/>
      <c r="AD71" s="178"/>
      <c r="AE71" s="178"/>
      <c r="AF71" s="178"/>
    </row>
    <row r="72" spans="1:32" ht="15.75" thickBot="1">
      <c r="A72" s="186" t="s">
        <v>178</v>
      </c>
      <c r="B72" s="188">
        <v>6535</v>
      </c>
      <c r="C72" s="189">
        <f t="shared" si="6"/>
        <v>0.004267016646914983</v>
      </c>
      <c r="D72" s="190">
        <v>5949</v>
      </c>
      <c r="E72" s="189">
        <f t="shared" si="16"/>
        <v>0.003446258298478757</v>
      </c>
      <c r="F72" s="189">
        <f t="shared" si="7"/>
        <v>-0.08967100229533283</v>
      </c>
      <c r="G72" s="188">
        <v>-997</v>
      </c>
      <c r="H72" s="189">
        <f t="shared" si="17"/>
        <v>-0.00032507897919331505</v>
      </c>
      <c r="I72" s="190">
        <v>12914</v>
      </c>
      <c r="J72" s="189">
        <f t="shared" si="8"/>
        <v>0.0036038399285594686</v>
      </c>
      <c r="K72" s="189">
        <f aca="true" t="shared" si="18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89">
        <f t="shared" si="10"/>
        <v>-0.0012563617141592702</v>
      </c>
      <c r="R72" s="190">
        <v>1857</v>
      </c>
      <c r="S72" s="189">
        <f t="shared" si="11"/>
        <v>0.0008846222920053868</v>
      </c>
      <c r="T72" s="189">
        <f aca="true" t="shared" si="19" ref="T72:T81">(R72-P72)/P72</f>
        <v>-1.9085127201565557</v>
      </c>
      <c r="U72" s="188">
        <v>-3041</v>
      </c>
      <c r="V72" s="189">
        <f t="shared" si="13"/>
        <v>-0.0006478666736829143</v>
      </c>
      <c r="W72" s="190">
        <v>14771</v>
      </c>
      <c r="X72" s="189">
        <f t="shared" si="14"/>
        <v>0.0025993378736251234</v>
      </c>
      <c r="Y72" s="189">
        <f aca="true" t="shared" si="20" ref="Y72:Y81">(W72-U72)/U72</f>
        <v>-5.857283788227557</v>
      </c>
      <c r="AA72" s="178"/>
      <c r="AB72" s="178"/>
      <c r="AC72" s="178"/>
      <c r="AD72" s="178"/>
      <c r="AE72" s="178"/>
      <c r="AF72" s="178"/>
    </row>
    <row r="73" spans="1:32" ht="15.75" thickBot="1">
      <c r="A73" s="186" t="s">
        <v>179</v>
      </c>
      <c r="B73" s="188">
        <v>-6192</v>
      </c>
      <c r="C73" s="189">
        <f t="shared" si="6"/>
        <v>-0.004043055405921587</v>
      </c>
      <c r="D73" s="190">
        <v>-4194</v>
      </c>
      <c r="E73" s="189">
        <f t="shared" si="16"/>
        <v>-0.002429586031907868</v>
      </c>
      <c r="F73" s="189">
        <f t="shared" si="7"/>
        <v>-0.3226744186046512</v>
      </c>
      <c r="G73" s="188">
        <v>-8353</v>
      </c>
      <c r="H73" s="189">
        <f t="shared" si="17"/>
        <v>-0.00272355537933978</v>
      </c>
      <c r="I73" s="190">
        <v>-7366</v>
      </c>
      <c r="J73" s="189">
        <f t="shared" si="8"/>
        <v>-0.002055589663448122</v>
      </c>
      <c r="K73" s="189">
        <f t="shared" si="18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89">
        <f t="shared" si="10"/>
        <v>-0.00215868020554176</v>
      </c>
      <c r="R73" s="190">
        <v>-10010</v>
      </c>
      <c r="S73" s="189">
        <f t="shared" si="11"/>
        <v>-0.004768480960136738</v>
      </c>
      <c r="T73" s="189">
        <f t="shared" si="19"/>
        <v>1.8502277904328017</v>
      </c>
      <c r="U73" s="188">
        <v>-11865</v>
      </c>
      <c r="V73" s="189">
        <f t="shared" si="13"/>
        <v>-0.0025277665515448136</v>
      </c>
      <c r="W73" s="190">
        <v>-17376</v>
      </c>
      <c r="X73" s="189">
        <f t="shared" si="14"/>
        <v>-0.0030577547147864156</v>
      </c>
      <c r="Y73" s="189">
        <f t="shared" si="20"/>
        <v>0.46447534766118836</v>
      </c>
      <c r="AA73" s="178"/>
      <c r="AB73" s="178"/>
      <c r="AC73" s="178"/>
      <c r="AD73" s="178"/>
      <c r="AE73" s="178"/>
      <c r="AF73" s="178"/>
    </row>
    <row r="74" spans="1:32" ht="15.75" thickBot="1">
      <c r="A74" s="186" t="s">
        <v>180</v>
      </c>
      <c r="B74" s="187">
        <v>1468</v>
      </c>
      <c r="C74" s="189">
        <f t="shared" si="6"/>
        <v>0.0009585279935227536</v>
      </c>
      <c r="D74" s="195">
        <v>390</v>
      </c>
      <c r="E74" s="189">
        <f t="shared" si="16"/>
        <v>0.00022592717034908643</v>
      </c>
      <c r="F74" s="189">
        <f t="shared" si="7"/>
        <v>-0.7343324250681199</v>
      </c>
      <c r="G74" s="187">
        <v>2828</v>
      </c>
      <c r="H74" s="189">
        <f t="shared" si="17"/>
        <v>0.0009220896220247692</v>
      </c>
      <c r="I74" s="195">
        <v>1148</v>
      </c>
      <c r="J74" s="189">
        <f t="shared" si="8"/>
        <v>0.0003203661327231121</v>
      </c>
      <c r="K74" s="189">
        <f t="shared" si="18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89">
        <f t="shared" si="10"/>
        <v>0.0005458166351142035</v>
      </c>
      <c r="R74" s="195">
        <v>703</v>
      </c>
      <c r="S74" s="189">
        <f t="shared" si="11"/>
        <v>0.0003348893221754372</v>
      </c>
      <c r="T74" s="189">
        <f t="shared" si="19"/>
        <v>-0.20833333333333334</v>
      </c>
      <c r="U74" s="187">
        <v>3716</v>
      </c>
      <c r="V74" s="189">
        <f t="shared" si="13"/>
        <v>0.0007916713447568924</v>
      </c>
      <c r="W74" s="195">
        <v>1851</v>
      </c>
      <c r="X74" s="189">
        <f t="shared" si="14"/>
        <v>0.0003257311220689258</v>
      </c>
      <c r="Y74" s="189">
        <f t="shared" si="20"/>
        <v>-0.5018837459634015</v>
      </c>
      <c r="AA74" s="178"/>
      <c r="AB74" s="178"/>
      <c r="AC74" s="178"/>
      <c r="AD74" s="178"/>
      <c r="AE74" s="178"/>
      <c r="AF74" s="178"/>
    </row>
    <row r="75" spans="1:32" ht="15.75" thickBot="1">
      <c r="A75" s="186" t="s">
        <v>181</v>
      </c>
      <c r="B75" s="187">
        <v>3206</v>
      </c>
      <c r="C75" s="189">
        <f t="shared" si="6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17"/>
        <v>0.0012269530578780787</v>
      </c>
      <c r="I75" s="195">
        <v>62</v>
      </c>
      <c r="J75" s="189">
        <f t="shared" si="8"/>
        <v>1.7302003683652397E-05</v>
      </c>
      <c r="K75" s="189">
        <f t="shared" si="18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89">
        <f t="shared" si="10"/>
        <v>0</v>
      </c>
      <c r="R75" s="195">
        <v>20</v>
      </c>
      <c r="S75" s="189">
        <f t="shared" si="11"/>
        <v>9.527434485787687E-06</v>
      </c>
      <c r="T75" s="189" t="e">
        <f t="shared" si="19"/>
        <v>#DIV/0!</v>
      </c>
      <c r="U75" s="187">
        <v>3763</v>
      </c>
      <c r="V75" s="189">
        <f t="shared" si="13"/>
        <v>0.0008016844107427842</v>
      </c>
      <c r="W75" s="195">
        <v>82</v>
      </c>
      <c r="X75" s="189">
        <f t="shared" si="14"/>
        <v>1.443001189068175E-05</v>
      </c>
      <c r="Y75" s="189">
        <f t="shared" si="20"/>
        <v>-0.9782088758968908</v>
      </c>
      <c r="AA75" s="178"/>
      <c r="AB75" s="178"/>
      <c r="AC75" s="178"/>
      <c r="AD75" s="178"/>
      <c r="AE75" s="178"/>
      <c r="AF75" s="178"/>
    </row>
    <row r="76" spans="1:32" ht="15.75" thickBot="1">
      <c r="A76" s="191" t="s">
        <v>182</v>
      </c>
      <c r="B76" s="192">
        <f>SUM(B68:B75)</f>
        <v>206606</v>
      </c>
      <c r="C76" s="193">
        <f t="shared" si="6"/>
        <v>0.1349030208649605</v>
      </c>
      <c r="D76" s="194">
        <f>SUM(D68:D75)</f>
        <v>199519</v>
      </c>
      <c r="E76" s="193">
        <f t="shared" si="16"/>
        <v>0.11558144384840865</v>
      </c>
      <c r="F76" s="193">
        <f aca="true" t="shared" si="21" ref="F76:F81">(D76-B76)/B76</f>
        <v>-0.03430200478204892</v>
      </c>
      <c r="G76" s="192">
        <f>SUM(G68:G75)</f>
        <v>325710</v>
      </c>
      <c r="H76" s="193">
        <f t="shared" si="17"/>
        <v>0.10620007453666463</v>
      </c>
      <c r="I76" s="194">
        <f>SUM(I68:I75)</f>
        <v>320613</v>
      </c>
      <c r="J76" s="193">
        <f t="shared" si="8"/>
        <v>0.08947173075849751</v>
      </c>
      <c r="K76" s="193">
        <f t="shared" si="18"/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3">
        <f t="shared" si="10"/>
        <v>0.07492132372827183</v>
      </c>
      <c r="R76" s="194">
        <f>SUM(R68:R75)</f>
        <v>148512</v>
      </c>
      <c r="S76" s="193">
        <f t="shared" si="11"/>
        <v>0.07074691751766506</v>
      </c>
      <c r="T76" s="193">
        <f t="shared" si="19"/>
        <v>0.2184000459426865</v>
      </c>
      <c r="U76" s="192">
        <f>SUM(U68:U75)</f>
        <v>447601</v>
      </c>
      <c r="V76" s="193">
        <f t="shared" si="13"/>
        <v>0.09535868826279058</v>
      </c>
      <c r="W76" s="194">
        <f>SUM(W68:W75)</f>
        <v>469125</v>
      </c>
      <c r="X76" s="193">
        <f t="shared" si="14"/>
        <v>0.08255462595385459</v>
      </c>
      <c r="Y76" s="193">
        <f t="shared" si="20"/>
        <v>0.04808747076078918</v>
      </c>
      <c r="AA76" s="178"/>
      <c r="AB76" s="178"/>
      <c r="AC76" s="178"/>
      <c r="AD76" s="178"/>
      <c r="AE76" s="178"/>
      <c r="AF76" s="178"/>
    </row>
    <row r="77" spans="1:32" ht="15.75" thickBot="1">
      <c r="A77" s="186" t="s">
        <v>183</v>
      </c>
      <c r="B77" s="188">
        <v>-36515</v>
      </c>
      <c r="C77" s="189">
        <f t="shared" si="6"/>
        <v>-0.02384240441654179</v>
      </c>
      <c r="D77" s="190">
        <v>-51436</v>
      </c>
      <c r="E77" s="189">
        <f t="shared" si="16"/>
        <v>-0.02979689726686054</v>
      </c>
      <c r="F77" s="189">
        <f t="shared" si="21"/>
        <v>0.4086265918115843</v>
      </c>
      <c r="G77" s="188">
        <v>-55182</v>
      </c>
      <c r="H77" s="189">
        <f t="shared" si="17"/>
        <v>-0.01799248568690623</v>
      </c>
      <c r="I77" s="190">
        <v>-89862</v>
      </c>
      <c r="J77" s="189">
        <f t="shared" si="8"/>
        <v>-0.02507730088742535</v>
      </c>
      <c r="K77" s="189">
        <f t="shared" si="18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89">
        <f t="shared" si="10"/>
        <v>-0.02066727312959457</v>
      </c>
      <c r="R77" s="190">
        <v>-47784</v>
      </c>
      <c r="S77" s="189">
        <f t="shared" si="11"/>
        <v>-0.022762946473443943</v>
      </c>
      <c r="T77" s="189">
        <f t="shared" si="19"/>
        <v>0.4211277658815132</v>
      </c>
      <c r="U77" s="188">
        <v>-88806</v>
      </c>
      <c r="V77" s="189">
        <f t="shared" si="13"/>
        <v>-0.01891958165836399</v>
      </c>
      <c r="W77" s="190">
        <v>-137646</v>
      </c>
      <c r="X77" s="189">
        <f t="shared" si="14"/>
        <v>-0.024222358740302197</v>
      </c>
      <c r="Y77" s="189">
        <f t="shared" si="20"/>
        <v>0.5499628403486251</v>
      </c>
      <c r="AA77" s="178"/>
      <c r="AB77" s="178"/>
      <c r="AC77" s="178"/>
      <c r="AD77" s="178"/>
      <c r="AE77" s="178"/>
      <c r="AF77" s="178"/>
    </row>
    <row r="78" spans="1:32" ht="15.75" thickBot="1">
      <c r="A78" s="196" t="s">
        <v>184</v>
      </c>
      <c r="B78" s="197">
        <v>-10883</v>
      </c>
      <c r="C78" s="198">
        <f t="shared" si="6"/>
        <v>-0.007106035526912894</v>
      </c>
      <c r="D78" s="199">
        <v>3407</v>
      </c>
      <c r="E78" s="198">
        <f t="shared" si="16"/>
        <v>0.0019736765881521474</v>
      </c>
      <c r="F78" s="198">
        <f t="shared" si="21"/>
        <v>-1.3130570614720205</v>
      </c>
      <c r="G78" s="197">
        <v>-9635</v>
      </c>
      <c r="H78" s="198">
        <f t="shared" si="17"/>
        <v>-0.0031415606464669913</v>
      </c>
      <c r="I78" s="199">
        <v>4815</v>
      </c>
      <c r="J78" s="198">
        <f t="shared" si="8"/>
        <v>0.0013436959312384887</v>
      </c>
      <c r="K78" s="198">
        <f t="shared" si="18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8">
        <f t="shared" si="10"/>
        <v>-0.007539399601701374</v>
      </c>
      <c r="R78" s="199">
        <v>-3491</v>
      </c>
      <c r="S78" s="198">
        <f t="shared" si="11"/>
        <v>-0.0016630136894942409</v>
      </c>
      <c r="T78" s="198">
        <f t="shared" si="19"/>
        <v>-0.7153921408772216</v>
      </c>
      <c r="U78" s="197">
        <v>-21901</v>
      </c>
      <c r="V78" s="198">
        <f t="shared" si="13"/>
        <v>-0.0046658757054684336</v>
      </c>
      <c r="W78" s="199">
        <v>1324</v>
      </c>
      <c r="X78" s="198">
        <f t="shared" si="14"/>
        <v>0.00023299189930808093</v>
      </c>
      <c r="Y78" s="198">
        <f t="shared" si="20"/>
        <v>-1.0604538605543126</v>
      </c>
      <c r="AA78" s="178"/>
      <c r="AB78" s="178"/>
      <c r="AC78" s="178"/>
      <c r="AD78" s="178"/>
      <c r="AE78" s="178"/>
      <c r="AF78" s="178"/>
    </row>
    <row r="79" spans="1:32" ht="15.75" thickBot="1">
      <c r="A79" s="191" t="s">
        <v>185</v>
      </c>
      <c r="B79" s="192">
        <f>SUM(B76:B78)</f>
        <v>159208</v>
      </c>
      <c r="C79" s="193">
        <f t="shared" si="6"/>
        <v>0.10395458092150583</v>
      </c>
      <c r="D79" s="194">
        <f>SUM(D76:D78)</f>
        <v>151490</v>
      </c>
      <c r="E79" s="193">
        <f t="shared" si="16"/>
        <v>0.08775822316970026</v>
      </c>
      <c r="F79" s="193">
        <f t="shared" si="21"/>
        <v>-0.04847746344404804</v>
      </c>
      <c r="G79" s="192">
        <f>SUM(G76:G78)</f>
        <v>260893</v>
      </c>
      <c r="H79" s="193">
        <f t="shared" si="17"/>
        <v>0.08506602820329141</v>
      </c>
      <c r="I79" s="194">
        <f>SUM(I76:I78)</f>
        <v>235566</v>
      </c>
      <c r="J79" s="193">
        <f t="shared" si="8"/>
        <v>0.06573812580231066</v>
      </c>
      <c r="K79" s="193">
        <f t="shared" si="18"/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3">
        <f t="shared" si="10"/>
        <v>0.04671465099697588</v>
      </c>
      <c r="R79" s="194">
        <f>SUM(R76:R78)</f>
        <v>97237</v>
      </c>
      <c r="S79" s="193">
        <f t="shared" si="11"/>
        <v>0.04632095735472687</v>
      </c>
      <c r="T79" s="193">
        <f t="shared" si="19"/>
        <v>0.2794173760871567</v>
      </c>
      <c r="U79" s="192">
        <f>SUM(U76:U78)</f>
        <v>336894</v>
      </c>
      <c r="V79" s="193">
        <f t="shared" si="13"/>
        <v>0.07177323089895815</v>
      </c>
      <c r="W79" s="194">
        <f>SUM(W76:W78)</f>
        <v>332803</v>
      </c>
      <c r="X79" s="193">
        <f t="shared" si="14"/>
        <v>0.058565259112860465</v>
      </c>
      <c r="Y79" s="193">
        <f t="shared" si="20"/>
        <v>-0.012143285425089197</v>
      </c>
      <c r="AA79" s="178"/>
      <c r="AB79" s="178"/>
      <c r="AC79" s="178"/>
      <c r="AD79" s="178"/>
      <c r="AE79" s="178"/>
      <c r="AF79" s="178"/>
    </row>
    <row r="80" spans="1:32" ht="15.75" thickBot="1">
      <c r="A80" s="186" t="s">
        <v>186</v>
      </c>
      <c r="B80" s="187">
        <v>254</v>
      </c>
      <c r="C80" s="189">
        <f t="shared" si="6"/>
        <v>0.0001658488490155173</v>
      </c>
      <c r="D80" s="195">
        <v>-304</v>
      </c>
      <c r="E80" s="189">
        <f t="shared" si="16"/>
        <v>-0.00017610733278492893</v>
      </c>
      <c r="F80" s="189">
        <f t="shared" si="21"/>
        <v>-2.1968503937007875</v>
      </c>
      <c r="G80" s="187">
        <v>-8278</v>
      </c>
      <c r="H80" s="189">
        <f t="shared" si="17"/>
        <v>-0.002699101093041386</v>
      </c>
      <c r="I80" s="195">
        <v>-4314</v>
      </c>
      <c r="J80" s="189">
        <f t="shared" si="8"/>
        <v>-0.0012038845788915555</v>
      </c>
      <c r="K80" s="189">
        <f t="shared" si="18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89">
        <f t="shared" si="10"/>
        <v>-0.0014776387283947582</v>
      </c>
      <c r="R80" s="195">
        <v>-446</v>
      </c>
      <c r="S80" s="189">
        <f t="shared" si="11"/>
        <v>-0.00021246178903306544</v>
      </c>
      <c r="T80" s="189">
        <f t="shared" si="19"/>
        <v>-0.8144758735440932</v>
      </c>
      <c r="U80" s="187">
        <v>-10682</v>
      </c>
      <c r="V80" s="189">
        <f t="shared" si="13"/>
        <v>-0.0022757355502403456</v>
      </c>
      <c r="W80" s="195">
        <v>-4760</v>
      </c>
      <c r="X80" s="189">
        <f t="shared" si="14"/>
        <v>-0.0008376445926785991</v>
      </c>
      <c r="Y80" s="189">
        <f t="shared" si="20"/>
        <v>-0.5543905635648755</v>
      </c>
      <c r="AA80" s="178"/>
      <c r="AB80" s="178"/>
      <c r="AC80" s="178"/>
      <c r="AD80" s="178"/>
      <c r="AE80" s="178"/>
      <c r="AF80" s="178"/>
    </row>
    <row r="81" spans="1:32" ht="15">
      <c r="A81" s="200" t="s">
        <v>187</v>
      </c>
      <c r="B81" s="203">
        <f>SUM(B79:B80)</f>
        <v>159462</v>
      </c>
      <c r="C81" s="202">
        <f t="shared" si="6"/>
        <v>0.10412042977052134</v>
      </c>
      <c r="D81" s="203">
        <f>SUM(D79:D80)</f>
        <v>151186</v>
      </c>
      <c r="E81" s="202">
        <f t="shared" si="16"/>
        <v>0.08758211583691534</v>
      </c>
      <c r="F81" s="202">
        <f t="shared" si="21"/>
        <v>-0.05189951210946809</v>
      </c>
      <c r="G81" s="203">
        <f>SUM(G79:G80)</f>
        <v>252615</v>
      </c>
      <c r="H81" s="202">
        <f t="shared" si="17"/>
        <v>0.08236692711025002</v>
      </c>
      <c r="I81" s="203">
        <f>SUM(I79:I80)</f>
        <v>231252</v>
      </c>
      <c r="J81" s="202">
        <f t="shared" si="8"/>
        <v>0.0645342412234191</v>
      </c>
      <c r="K81" s="202">
        <f t="shared" si="18"/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2">
        <f t="shared" si="10"/>
        <v>0.04523701226858112</v>
      </c>
      <c r="R81" s="203">
        <f>SUM(R79:R80)</f>
        <v>96791</v>
      </c>
      <c r="S81" s="202">
        <f t="shared" si="11"/>
        <v>0.046108495565693804</v>
      </c>
      <c r="T81" s="202">
        <f t="shared" si="19"/>
        <v>0.31514871530089544</v>
      </c>
      <c r="U81" s="203">
        <f>SUM(U79:U80)</f>
        <v>326212</v>
      </c>
      <c r="V81" s="202">
        <f t="shared" si="13"/>
        <v>0.06949749534871781</v>
      </c>
      <c r="W81" s="203">
        <f>SUM(W79:W80)</f>
        <v>328043</v>
      </c>
      <c r="X81" s="202">
        <f t="shared" si="14"/>
        <v>0.057727614520181866</v>
      </c>
      <c r="Y81" s="202">
        <f t="shared" si="20"/>
        <v>0.005612914301129327</v>
      </c>
      <c r="AA81" s="178"/>
      <c r="AB81" s="178"/>
      <c r="AC81" s="178"/>
      <c r="AD81" s="178"/>
      <c r="AE81" s="178"/>
      <c r="AF81" s="178"/>
    </row>
    <row r="82" spans="1:32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7"/>
      <c r="R82" s="209"/>
      <c r="S82" s="207"/>
      <c r="T82" s="207"/>
      <c r="U82" s="206"/>
      <c r="V82" s="207"/>
      <c r="W82" s="209"/>
      <c r="X82" s="207"/>
      <c r="Y82" s="207"/>
      <c r="AA82" s="178"/>
      <c r="AB82" s="178"/>
      <c r="AC82" s="178"/>
      <c r="AD82" s="178"/>
      <c r="AE82" s="178"/>
      <c r="AF82" s="178"/>
    </row>
    <row r="83" spans="1:32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3"/>
      <c r="R83" s="215"/>
      <c r="S83" s="213"/>
      <c r="T83" s="213"/>
      <c r="U83" s="212"/>
      <c r="V83" s="213"/>
      <c r="W83" s="215"/>
      <c r="X83" s="213"/>
      <c r="Y83" s="213"/>
      <c r="AA83" s="178"/>
      <c r="AB83" s="178"/>
      <c r="AC83" s="178"/>
      <c r="AD83" s="178"/>
      <c r="AE83" s="178"/>
      <c r="AF83" s="178"/>
    </row>
    <row r="84" spans="1:32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6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17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189">
        <f>+P84/$P$60</f>
        <v>0.0450452388562437</v>
      </c>
      <c r="R84" s="217">
        <v>95871</v>
      </c>
      <c r="S84" s="189">
        <f>+R84/$R$60</f>
        <v>0.04567023357934757</v>
      </c>
      <c r="T84" s="189">
        <f>(R84-P84)/P84</f>
        <v>0.3081940369789179</v>
      </c>
      <c r="U84" s="188">
        <f>+U81-U85</f>
        <v>324512</v>
      </c>
      <c r="V84" s="189">
        <f>U84/$U$60</f>
        <v>0.06913532062156853</v>
      </c>
      <c r="W84" s="217">
        <f>+W81-W85</f>
        <v>326155</v>
      </c>
      <c r="X84" s="189">
        <f>+W84/$W$60</f>
        <v>0.05739537229518666</v>
      </c>
      <c r="Y84" s="189">
        <f>(W84-U84)/U84</f>
        <v>0.005062986884922591</v>
      </c>
      <c r="AA84" s="178"/>
      <c r="AB84" s="178"/>
      <c r="AC84" s="178"/>
      <c r="AD84" s="178"/>
      <c r="AE84" s="178"/>
      <c r="AF84" s="178"/>
    </row>
    <row r="85" spans="1:32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6"/>
        <v>0.00011296358517454322</v>
      </c>
      <c r="F85" s="198">
        <f>(D85-B85)/B85</f>
        <v>-0.74609375</v>
      </c>
      <c r="G85" s="219">
        <v>1388</v>
      </c>
      <c r="H85" s="198">
        <f t="shared" si="17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198">
        <f>+P85/$P$60</f>
        <v>0.00019177341233742287</v>
      </c>
      <c r="R85" s="220">
        <v>920</v>
      </c>
      <c r="S85" s="198">
        <f>+R85/$R$60</f>
        <v>0.00043826198634623365</v>
      </c>
      <c r="T85" s="198">
        <f>(R85-P85)/P85</f>
        <v>1.9487179487179487</v>
      </c>
      <c r="U85" s="219">
        <v>1700</v>
      </c>
      <c r="V85" s="198">
        <f>U85/$U$60</f>
        <v>0.00036217472714927796</v>
      </c>
      <c r="W85" s="220">
        <v>1888</v>
      </c>
      <c r="X85" s="198">
        <f>+W85/$W$60</f>
        <v>0.00033224222499520905</v>
      </c>
      <c r="Y85" s="198">
        <f>(W85-U85)/U85</f>
        <v>0.11058823529411765</v>
      </c>
      <c r="AA85" s="178"/>
      <c r="AB85" s="178"/>
      <c r="AC85" s="178"/>
      <c r="AD85" s="178"/>
      <c r="AE85" s="178"/>
      <c r="AF85" s="178"/>
    </row>
    <row r="86" spans="1:32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6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17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193">
        <f>+P86/$P$60</f>
        <v>0.04523701226858112</v>
      </c>
      <c r="R86" s="222">
        <f>SUM(R84:R85)</f>
        <v>96791</v>
      </c>
      <c r="S86" s="193">
        <f>+R86/$R$60</f>
        <v>0.046108495565693804</v>
      </c>
      <c r="T86" s="193">
        <f>(R86-P86)/P86</f>
        <v>0.31514871530089544</v>
      </c>
      <c r="U86" s="192">
        <f>SUM(U84:U85)</f>
        <v>326212</v>
      </c>
      <c r="V86" s="193">
        <f>U86/$U$60</f>
        <v>0.06949749534871781</v>
      </c>
      <c r="W86" s="222">
        <f>SUM(W84:W85)</f>
        <v>328043</v>
      </c>
      <c r="X86" s="193">
        <f>+W86/$W$60</f>
        <v>0.057727614520181866</v>
      </c>
      <c r="Y86" s="193">
        <f>(W86-U86)/U86</f>
        <v>0.005612914301129327</v>
      </c>
      <c r="AA86" s="178"/>
      <c r="AB86" s="178"/>
      <c r="AC86" s="178"/>
      <c r="AD86" s="178"/>
      <c r="AE86" s="178"/>
      <c r="AF86" s="178"/>
    </row>
    <row r="87" spans="1:32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6"/>
        <v>0.13608694140955382</v>
      </c>
      <c r="F87" s="202">
        <f>(D87-B87)/B87</f>
        <v>-0.008667763851964383</v>
      </c>
      <c r="G87" s="203">
        <v>437041</v>
      </c>
      <c r="H87" s="202">
        <f t="shared" si="17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2">
        <f>+P87/$P$60</f>
        <v>0.12786307870085806</v>
      </c>
      <c r="R87" s="203">
        <v>270787</v>
      </c>
      <c r="S87" s="202">
        <f>+R87/$R$60</f>
        <v>0.12899527010514952</v>
      </c>
      <c r="T87" s="202">
        <f>(R87-P87)/P87</f>
        <v>0.3017166371026281</v>
      </c>
      <c r="U87" s="203">
        <v>645064</v>
      </c>
      <c r="V87" s="202">
        <f>U87/$U$60</f>
        <v>0.13742698717283638</v>
      </c>
      <c r="W87" s="203">
        <v>729670</v>
      </c>
      <c r="X87" s="202">
        <f>+W87/$W$60</f>
        <v>0.1284042289789482</v>
      </c>
      <c r="Y87" s="202">
        <f>(W87-U87)/U87</f>
        <v>0.1311590787890814</v>
      </c>
      <c r="AA87" s="178"/>
      <c r="AB87" s="178"/>
      <c r="AC87" s="178"/>
      <c r="AD87" s="178"/>
      <c r="AE87" s="178"/>
      <c r="AF87" s="178"/>
    </row>
    <row r="88" ht="15">
      <c r="AZ88" s="17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88"/>
  <sheetViews>
    <sheetView zoomScalePageLayoutView="0" workbookViewId="0" topLeftCell="O43">
      <selection activeCell="A2" sqref="A2"/>
    </sheetView>
  </sheetViews>
  <sheetFormatPr defaultColWidth="11.421875" defaultRowHeight="12.75"/>
  <cols>
    <col min="1" max="1" width="56.28125" style="143" bestFit="1" customWidth="1"/>
    <col min="2" max="16" width="11.421875" style="143" customWidth="1"/>
    <col min="17" max="17" width="10.57421875" style="143" bestFit="1" customWidth="1"/>
    <col min="18" max="18" width="11.421875" style="143" customWidth="1"/>
    <col min="19" max="19" width="10.00390625" style="143" bestFit="1" customWidth="1"/>
    <col min="20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190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.75">
      <c r="A4" s="145"/>
      <c r="B4" s="253"/>
      <c r="C4" s="253"/>
      <c r="D4" s="253"/>
      <c r="E4" s="253"/>
    </row>
    <row r="5" spans="1:5" ht="15.75" thickBot="1">
      <c r="A5" s="223"/>
      <c r="B5" s="253"/>
      <c r="C5" s="265"/>
      <c r="D5" s="253"/>
      <c r="E5" s="265"/>
    </row>
    <row r="6" spans="1:13" ht="24" customHeight="1" thickBot="1">
      <c r="A6" s="266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  <c r="K6" s="266" t="s">
        <v>91</v>
      </c>
      <c r="L6" s="248" t="s">
        <v>202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  <c r="K9" s="157">
        <v>391863</v>
      </c>
      <c r="L9" s="158">
        <v>286064</v>
      </c>
      <c r="M9" s="159">
        <f>(L9-K9)/K9</f>
        <v>-0.2699897668317754</v>
      </c>
    </row>
    <row r="10" spans="1:13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  <c r="K10" s="157">
        <v>739808</v>
      </c>
      <c r="L10" s="158">
        <v>878280</v>
      </c>
      <c r="M10" s="159">
        <f>(L10-K10)/K10</f>
        <v>0.1871728881006964</v>
      </c>
    </row>
    <row r="11" spans="1:13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  <c r="K11" s="157">
        <v>841852</v>
      </c>
      <c r="L11" s="158">
        <v>1032969</v>
      </c>
      <c r="M11" s="159">
        <f>(L11-K11)/K11</f>
        <v>0.22701971367888893</v>
      </c>
    </row>
    <row r="12" spans="1:13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  <c r="K12" s="157">
        <v>47770</v>
      </c>
      <c r="L12" s="158">
        <v>53119</v>
      </c>
      <c r="M12" s="159">
        <f>(L12-K12)/K12</f>
        <v>0.11197404228595352</v>
      </c>
    </row>
    <row r="13" spans="1:13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  <c r="K13" s="157">
        <v>139352</v>
      </c>
      <c r="L13" s="158">
        <v>220762</v>
      </c>
      <c r="M13" s="159">
        <f>(L13-K13)/K13</f>
        <v>0.5842040300820943</v>
      </c>
    </row>
    <row r="14" spans="1:13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  <c r="K14" s="162">
        <v>0</v>
      </c>
      <c r="L14" s="163">
        <v>71679</v>
      </c>
      <c r="M14" s="159" t="s">
        <v>88</v>
      </c>
    </row>
    <row r="15" spans="1:13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  <c r="K15" s="165">
        <f>SUM(K9:K14)</f>
        <v>2160645</v>
      </c>
      <c r="L15" s="166">
        <f>SUM(L9:L14)</f>
        <v>2542873</v>
      </c>
      <c r="M15" s="159">
        <f>(L15-K15)/K15</f>
        <v>0.17690458173369525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  <c r="K17" s="157">
        <v>23124</v>
      </c>
      <c r="L17" s="158">
        <v>26729</v>
      </c>
      <c r="M17" s="159">
        <f aca="true" t="shared" si="3" ref="M17:M28">(L17-K17)/K17</f>
        <v>0.15589863345441965</v>
      </c>
    </row>
    <row r="18" spans="1:13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  <c r="K18" s="157">
        <v>4185</v>
      </c>
      <c r="L18" s="158">
        <v>5699</v>
      </c>
      <c r="M18" s="159">
        <f t="shared" si="3"/>
        <v>0.36176821983273594</v>
      </c>
    </row>
    <row r="19" spans="1:13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  <c r="K19" s="157">
        <v>83323</v>
      </c>
      <c r="L19" s="158">
        <v>109021</v>
      </c>
      <c r="M19" s="159">
        <f t="shared" si="3"/>
        <v>0.3084142433661774</v>
      </c>
    </row>
    <row r="20" spans="1:13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  <c r="K20" s="157">
        <v>4016462</v>
      </c>
      <c r="L20" s="158">
        <v>3418149</v>
      </c>
      <c r="M20" s="159">
        <f t="shared" si="3"/>
        <v>-0.1489651837861282</v>
      </c>
    </row>
    <row r="21" spans="1:13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  <c r="K21" s="157">
        <v>2963335</v>
      </c>
      <c r="L21" s="158">
        <v>3383722</v>
      </c>
      <c r="M21" s="159">
        <f t="shared" si="3"/>
        <v>0.14186279985219355</v>
      </c>
    </row>
    <row r="22" spans="1:13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  <c r="K22" s="157">
        <v>96280</v>
      </c>
      <c r="L22" s="158">
        <v>82393</v>
      </c>
      <c r="M22" s="159">
        <f t="shared" si="3"/>
        <v>-0.14423556294142087</v>
      </c>
    </row>
    <row r="23" spans="1:13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  <c r="K23" s="157">
        <v>1373072</v>
      </c>
      <c r="L23" s="158">
        <v>2033403</v>
      </c>
      <c r="M23" s="159">
        <f t="shared" si="3"/>
        <v>0.48091505762261555</v>
      </c>
    </row>
    <row r="24" spans="1:13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  <c r="K24" s="157">
        <v>766829</v>
      </c>
      <c r="L24" s="158">
        <v>1179957</v>
      </c>
      <c r="M24" s="159">
        <f t="shared" si="3"/>
        <v>0.5387485345494236</v>
      </c>
    </row>
    <row r="25" spans="1:13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  <c r="K25" s="157">
        <v>297783</v>
      </c>
      <c r="L25" s="158">
        <v>355461</v>
      </c>
      <c r="M25" s="159">
        <f t="shared" si="3"/>
        <v>0.19369137929297509</v>
      </c>
    </row>
    <row r="26" spans="1:13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  <c r="K26" s="162">
        <v>32348</v>
      </c>
      <c r="L26" s="163">
        <v>40645</v>
      </c>
      <c r="M26" s="167">
        <f t="shared" si="3"/>
        <v>0.25649190058117965</v>
      </c>
    </row>
    <row r="27" spans="1:13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  <c r="K27" s="165">
        <f>SUM(K17:K26)</f>
        <v>9656741</v>
      </c>
      <c r="L27" s="166">
        <f>SUM(L17:L26)</f>
        <v>10635179</v>
      </c>
      <c r="M27" s="168">
        <f t="shared" si="3"/>
        <v>0.10132176062296794</v>
      </c>
    </row>
    <row r="28" spans="1:13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  <c r="K28" s="165">
        <f>+K15+K27</f>
        <v>11817386</v>
      </c>
      <c r="L28" s="166">
        <f>+L15+L27</f>
        <v>13178052</v>
      </c>
      <c r="M28" s="168">
        <f t="shared" si="3"/>
        <v>0.11514103034292017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455480</v>
      </c>
      <c r="C31" s="158">
        <v>708303</v>
      </c>
      <c r="D31" s="159">
        <f aca="true" t="shared" si="4" ref="D31:D37">(C31-B31)/B31</f>
        <v>0.5550693773601475</v>
      </c>
      <c r="E31" s="157">
        <v>455480</v>
      </c>
      <c r="F31" s="158">
        <v>788166</v>
      </c>
      <c r="G31" s="159">
        <f aca="true" t="shared" si="5" ref="G31:G37">(F31-E31)/E31</f>
        <v>0.7304074822165627</v>
      </c>
      <c r="H31" s="157">
        <v>455480</v>
      </c>
      <c r="I31" s="158">
        <v>962314</v>
      </c>
      <c r="J31" s="159">
        <f aca="true" t="shared" si="6" ref="J31:J37">(I31-H31)/H31</f>
        <v>1.1127469921840696</v>
      </c>
      <c r="K31" s="157">
        <v>455480</v>
      </c>
      <c r="L31" s="158">
        <v>1059660</v>
      </c>
      <c r="M31" s="159">
        <f aca="true" t="shared" si="7" ref="M31:M37">(L31-K31)/K31</f>
        <v>1.3264687801879336</v>
      </c>
    </row>
    <row r="32" spans="1:13" ht="15.75" thickBot="1">
      <c r="A32" s="155" t="s">
        <v>152</v>
      </c>
      <c r="B32" s="157">
        <v>656458</v>
      </c>
      <c r="C32" s="158">
        <v>829817</v>
      </c>
      <c r="D32" s="159">
        <f t="shared" si="4"/>
        <v>0.2640823936946461</v>
      </c>
      <c r="E32" s="157">
        <v>656458</v>
      </c>
      <c r="F32" s="158">
        <v>783029</v>
      </c>
      <c r="G32" s="159">
        <f t="shared" si="5"/>
        <v>0.19280898397155644</v>
      </c>
      <c r="H32" s="157">
        <v>656458</v>
      </c>
      <c r="I32" s="158">
        <v>826429</v>
      </c>
      <c r="J32" s="159">
        <f t="shared" si="6"/>
        <v>0.25892136282900047</v>
      </c>
      <c r="K32" s="157">
        <v>656458</v>
      </c>
      <c r="L32" s="158">
        <v>825435</v>
      </c>
      <c r="M32" s="159">
        <f t="shared" si="7"/>
        <v>0.25740717608742675</v>
      </c>
    </row>
    <row r="33" spans="1:13" ht="15.75" thickBot="1">
      <c r="A33" s="155" t="s">
        <v>153</v>
      </c>
      <c r="B33" s="157">
        <v>150217</v>
      </c>
      <c r="C33" s="158">
        <v>180907</v>
      </c>
      <c r="D33" s="159">
        <f t="shared" si="4"/>
        <v>0.20430443957741135</v>
      </c>
      <c r="E33" s="157">
        <v>150217</v>
      </c>
      <c r="F33" s="158">
        <v>183780</v>
      </c>
      <c r="G33" s="159">
        <f t="shared" si="5"/>
        <v>0.22343010444889727</v>
      </c>
      <c r="H33" s="157">
        <v>150217</v>
      </c>
      <c r="I33" s="158">
        <v>210538</v>
      </c>
      <c r="J33" s="159">
        <f t="shared" si="6"/>
        <v>0.4015590778673519</v>
      </c>
      <c r="K33" s="157">
        <v>150217</v>
      </c>
      <c r="L33" s="158">
        <v>172323</v>
      </c>
      <c r="M33" s="159">
        <f t="shared" si="7"/>
        <v>0.1471604412283563</v>
      </c>
    </row>
    <row r="34" spans="1:13" ht="15.75" thickBot="1">
      <c r="A34" s="155" t="s">
        <v>154</v>
      </c>
      <c r="B34" s="157">
        <v>137300</v>
      </c>
      <c r="C34" s="158">
        <v>114638</v>
      </c>
      <c r="D34" s="159">
        <f t="shared" si="4"/>
        <v>-0.16505462490895847</v>
      </c>
      <c r="E34" s="157">
        <v>137300</v>
      </c>
      <c r="F34" s="158">
        <v>133356</v>
      </c>
      <c r="G34" s="159">
        <f t="shared" si="5"/>
        <v>-0.028725418790968682</v>
      </c>
      <c r="H34" s="157">
        <v>137300</v>
      </c>
      <c r="I34" s="158">
        <v>177986</v>
      </c>
      <c r="J34" s="159">
        <f t="shared" si="6"/>
        <v>0.2963292061179898</v>
      </c>
      <c r="K34" s="157">
        <v>137300</v>
      </c>
      <c r="L34" s="158">
        <v>160628</v>
      </c>
      <c r="M34" s="159">
        <f t="shared" si="7"/>
        <v>0.16990531682447196</v>
      </c>
    </row>
    <row r="35" spans="1:13" ht="15.75" thickBot="1">
      <c r="A35" s="155" t="s">
        <v>155</v>
      </c>
      <c r="B35" s="157">
        <v>2417</v>
      </c>
      <c r="C35" s="158">
        <v>3919</v>
      </c>
      <c r="D35" s="159">
        <f t="shared" si="4"/>
        <v>0.6214315266859743</v>
      </c>
      <c r="E35" s="157">
        <v>2417</v>
      </c>
      <c r="F35" s="158">
        <v>3371</v>
      </c>
      <c r="G35" s="159">
        <f t="shared" si="5"/>
        <v>0.39470417873396774</v>
      </c>
      <c r="H35" s="157">
        <v>2417</v>
      </c>
      <c r="I35" s="158">
        <v>3025</v>
      </c>
      <c r="J35" s="159">
        <f t="shared" si="6"/>
        <v>0.2515515101365329</v>
      </c>
      <c r="K35" s="157">
        <v>2417</v>
      </c>
      <c r="L35" s="158">
        <v>4415</v>
      </c>
      <c r="M35" s="159">
        <f t="shared" si="7"/>
        <v>0.8266446007447249</v>
      </c>
    </row>
    <row r="36" spans="1:13" ht="15.75" thickBot="1">
      <c r="A36" s="160" t="s">
        <v>35</v>
      </c>
      <c r="B36" s="162">
        <v>13885</v>
      </c>
      <c r="C36" s="163">
        <v>24077</v>
      </c>
      <c r="D36" s="167">
        <f t="shared" si="4"/>
        <v>0.734029528267915</v>
      </c>
      <c r="E36" s="162">
        <v>13885</v>
      </c>
      <c r="F36" s="163">
        <v>17127</v>
      </c>
      <c r="G36" s="167">
        <f t="shared" si="5"/>
        <v>0.23348937702556716</v>
      </c>
      <c r="H36" s="162">
        <v>13885</v>
      </c>
      <c r="I36" s="163">
        <v>19917</v>
      </c>
      <c r="J36" s="167">
        <f t="shared" si="6"/>
        <v>0.4344256391789701</v>
      </c>
      <c r="K36" s="162">
        <v>13885</v>
      </c>
      <c r="L36" s="163">
        <v>26641</v>
      </c>
      <c r="M36" s="167">
        <f t="shared" si="7"/>
        <v>0.9186892329852359</v>
      </c>
    </row>
    <row r="37" spans="1:13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4"/>
        <v>0.3149580047988461</v>
      </c>
      <c r="E37" s="165">
        <f>SUM(E31:E36)</f>
        <v>1415757</v>
      </c>
      <c r="F37" s="166">
        <f>SUM(F31:F36)</f>
        <v>1908829</v>
      </c>
      <c r="G37" s="168">
        <f t="shared" si="5"/>
        <v>0.3482744567040813</v>
      </c>
      <c r="H37" s="165">
        <f>SUM(H31:H36)</f>
        <v>1415757</v>
      </c>
      <c r="I37" s="166">
        <f>SUM(I31:I36)</f>
        <v>2200209</v>
      </c>
      <c r="J37" s="168">
        <f t="shared" si="6"/>
        <v>0.5540866123211823</v>
      </c>
      <c r="K37" s="165">
        <f>SUM(K31:K36)</f>
        <v>1415757</v>
      </c>
      <c r="L37" s="166">
        <f>SUM(L31:L36)</f>
        <v>2249102</v>
      </c>
      <c r="M37" s="168">
        <f t="shared" si="7"/>
        <v>0.588621493660282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  <c r="K39" s="157">
        <v>1688797</v>
      </c>
      <c r="L39" s="158">
        <v>2034604</v>
      </c>
      <c r="M39" s="159">
        <f>(L39-K39)/K39</f>
        <v>0.20476528558494597</v>
      </c>
    </row>
    <row r="40" spans="1:13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  <c r="K40" s="156">
        <v>159</v>
      </c>
      <c r="L40" s="172">
        <v>159</v>
      </c>
      <c r="M40" s="159">
        <f>(L40-K40)/K40</f>
        <v>0</v>
      </c>
    </row>
    <row r="41" spans="1:13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  <c r="K41" s="157">
        <v>209287</v>
      </c>
      <c r="L41" s="158">
        <v>211533</v>
      </c>
      <c r="M41" s="159">
        <f>(L41-K41)/K41</f>
        <v>0.01073167468595756</v>
      </c>
    </row>
    <row r="42" spans="1:13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  <c r="K42" s="157">
        <v>471713</v>
      </c>
      <c r="L42" s="158">
        <v>639810</v>
      </c>
      <c r="M42" s="159">
        <f>(L42-K42)/K42</f>
        <v>0.35635439345534253</v>
      </c>
    </row>
    <row r="43" spans="1:13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  <c r="K43" s="161" t="s">
        <v>159</v>
      </c>
      <c r="L43" s="158" t="s">
        <v>159</v>
      </c>
      <c r="M43" s="167" t="s">
        <v>88</v>
      </c>
    </row>
    <row r="44" spans="1:13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  <c r="K44" s="165">
        <f>SUM(K39:K43)</f>
        <v>2369956</v>
      </c>
      <c r="L44" s="166">
        <f>SUM(L39:L43)</f>
        <v>2886106</v>
      </c>
      <c r="M44" s="168">
        <f>(L44-K44)/K44</f>
        <v>0.21778885346394616</v>
      </c>
    </row>
    <row r="45" spans="1:13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  <c r="K45" s="165">
        <f>+K37+K44</f>
        <v>3785713</v>
      </c>
      <c r="L45" s="166">
        <f>+L37+L44</f>
        <v>5135208</v>
      </c>
      <c r="M45" s="168">
        <f>(L45-K45)/K45</f>
        <v>0.35647049842394285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  <c r="K47" s="165">
        <v>8001755</v>
      </c>
      <c r="L47" s="166">
        <v>8008485</v>
      </c>
      <c r="M47" s="168">
        <f>(L47-K47)/K47</f>
        <v>0.0008410654912578554</v>
      </c>
    </row>
    <row r="48" spans="1:13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  <c r="K48" s="162">
        <v>29918</v>
      </c>
      <c r="L48" s="163">
        <v>34359</v>
      </c>
      <c r="M48" s="167">
        <f>(L48-K48)/K48</f>
        <v>0.14843906678253893</v>
      </c>
    </row>
    <row r="49" spans="1:13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  <c r="K49" s="165">
        <f>SUM(K47:K48)</f>
        <v>8031673</v>
      </c>
      <c r="L49" s="166">
        <f>SUM(L47:L48)</f>
        <v>8042844</v>
      </c>
      <c r="M49" s="168">
        <f>(L49-K49)/K49</f>
        <v>0.001390868378232032</v>
      </c>
    </row>
    <row r="50" spans="1:13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  <c r="K50" s="176">
        <f>+K45+K49</f>
        <v>11817386</v>
      </c>
      <c r="L50" s="166">
        <f>+L45+L49</f>
        <v>13178052</v>
      </c>
      <c r="M50" s="177">
        <f>(L50-K50)/K50</f>
        <v>0.11514103034292017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191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.75">
      <c r="A56" s="145"/>
      <c r="B56" s="253"/>
      <c r="C56" s="253"/>
      <c r="D56" s="253"/>
      <c r="E56" s="253"/>
    </row>
    <row r="57" spans="1:5" ht="15.75" thickBot="1">
      <c r="A57" s="146"/>
      <c r="B57" s="253"/>
      <c r="C57" s="253"/>
      <c r="D57" s="253"/>
      <c r="E57" s="253"/>
    </row>
    <row r="58" spans="1:27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63" t="s">
        <v>118</v>
      </c>
      <c r="R58" s="256" t="s">
        <v>125</v>
      </c>
      <c r="S58" s="256" t="s">
        <v>98</v>
      </c>
      <c r="T58" s="263" t="s">
        <v>126</v>
      </c>
      <c r="U58" s="256" t="s">
        <v>98</v>
      </c>
      <c r="V58" s="256" t="s">
        <v>99</v>
      </c>
      <c r="W58" s="256" t="s">
        <v>127</v>
      </c>
      <c r="X58" s="256" t="s">
        <v>98</v>
      </c>
      <c r="Y58" s="263" t="s">
        <v>128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1531515</v>
      </c>
      <c r="C60" s="184">
        <f aca="true" t="shared" si="8" ref="C60:C81">+B60/$B$60</f>
        <v>1</v>
      </c>
      <c r="D60" s="185">
        <v>1726220</v>
      </c>
      <c r="E60" s="184">
        <f>+D60/$D$60</f>
        <v>1</v>
      </c>
      <c r="F60" s="184">
        <f aca="true" t="shared" si="9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10" ref="J60:J81">+I60/$I$60</f>
        <v>1</v>
      </c>
      <c r="K60" s="184">
        <f aca="true" t="shared" si="11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5">
        <v>2099201</v>
      </c>
      <c r="R60" s="183">
        <f aca="true" t="shared" si="12" ref="R60:R81">+W60-L60-N60-P60</f>
        <v>1787946</v>
      </c>
      <c r="S60" s="184">
        <f aca="true" t="shared" si="13" ref="S60:S81">+R60/$R$60</f>
        <v>1</v>
      </c>
      <c r="T60" s="185">
        <f aca="true" t="shared" si="14" ref="T60:T81">+Y60-M60-O60-Q60</f>
        <v>2262816</v>
      </c>
      <c r="U60" s="184">
        <f aca="true" t="shared" si="15" ref="U60:U81">+T60/$T$60</f>
        <v>1</v>
      </c>
      <c r="V60" s="184">
        <f aca="true" t="shared" si="16" ref="V60:V81">(T60-R60)/R60</f>
        <v>0.265595269655795</v>
      </c>
      <c r="W60" s="183">
        <v>6481813</v>
      </c>
      <c r="X60" s="184">
        <f aca="true" t="shared" si="17" ref="X60:X81">+W60/$W$60</f>
        <v>1</v>
      </c>
      <c r="Y60" s="185">
        <v>7945417</v>
      </c>
      <c r="Z60" s="184">
        <f aca="true" t="shared" si="18" ref="Z60:Z81">+Y60/$Y$60</f>
        <v>1</v>
      </c>
      <c r="AA60" s="184">
        <f aca="true" t="shared" si="19" ref="AA60:AA81">(Y60-W60)/W60</f>
        <v>0.22580163914016033</v>
      </c>
    </row>
    <row r="61" spans="1:27" ht="15.75" thickBot="1">
      <c r="A61" s="186" t="s">
        <v>45</v>
      </c>
      <c r="B61" s="188">
        <v>-842171</v>
      </c>
      <c r="C61" s="189">
        <f t="shared" si="8"/>
        <v>-0.5498940591505797</v>
      </c>
      <c r="D61" s="190">
        <v>-972781</v>
      </c>
      <c r="E61" s="189">
        <f aca="true" t="shared" si="20" ref="E61:E87">+D61/$D$60</f>
        <v>-0.5635324582034735</v>
      </c>
      <c r="F61" s="189">
        <f t="shared" si="9"/>
        <v>0.1550872685001027</v>
      </c>
      <c r="G61" s="188">
        <v>-1698042</v>
      </c>
      <c r="H61" s="189">
        <f aca="true" t="shared" si="21" ref="H61:H87">+G61/$G$60</f>
        <v>-0.553658736195963</v>
      </c>
      <c r="I61" s="190">
        <v>-2017246</v>
      </c>
      <c r="J61" s="189">
        <f t="shared" si="10"/>
        <v>-0.562941898755372</v>
      </c>
      <c r="K61" s="189">
        <f t="shared" si="11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90">
        <v>-1187912</v>
      </c>
      <c r="R61" s="188">
        <f t="shared" si="12"/>
        <v>-1012172</v>
      </c>
      <c r="S61" s="189">
        <f t="shared" si="13"/>
        <v>-0.5661088198413151</v>
      </c>
      <c r="T61" s="190">
        <f t="shared" si="14"/>
        <v>-1302008</v>
      </c>
      <c r="U61" s="189">
        <f t="shared" si="15"/>
        <v>-0.5753927849193218</v>
      </c>
      <c r="V61" s="189">
        <f t="shared" si="16"/>
        <v>0.28635054121236314</v>
      </c>
      <c r="W61" s="188">
        <v>-3618717</v>
      </c>
      <c r="X61" s="189">
        <f t="shared" si="17"/>
        <v>-0.5582877815203864</v>
      </c>
      <c r="Y61" s="190">
        <v>-4507166</v>
      </c>
      <c r="Z61" s="189">
        <f t="shared" si="18"/>
        <v>-0.5672661359372327</v>
      </c>
      <c r="AA61" s="189">
        <f t="shared" si="19"/>
        <v>0.2455149159218585</v>
      </c>
    </row>
    <row r="62" spans="1:27" ht="15.75" thickBot="1">
      <c r="A62" s="191" t="s">
        <v>95</v>
      </c>
      <c r="B62" s="192">
        <f>SUM(B60:B61)</f>
        <v>689344</v>
      </c>
      <c r="C62" s="193">
        <f t="shared" si="8"/>
        <v>0.45010594084942035</v>
      </c>
      <c r="D62" s="194">
        <f>SUM(D60:D61)</f>
        <v>753439</v>
      </c>
      <c r="E62" s="193">
        <f t="shared" si="20"/>
        <v>0.4364675417965265</v>
      </c>
      <c r="F62" s="193">
        <f t="shared" si="9"/>
        <v>0.09297970244174171</v>
      </c>
      <c r="G62" s="192">
        <f>SUM(G60:G61)</f>
        <v>1368905</v>
      </c>
      <c r="H62" s="193">
        <f t="shared" si="21"/>
        <v>0.44634126380403705</v>
      </c>
      <c r="I62" s="194">
        <f>SUM(I60:I61)</f>
        <v>1566154</v>
      </c>
      <c r="J62" s="193">
        <f t="shared" si="10"/>
        <v>0.437058101244628</v>
      </c>
      <c r="K62" s="193">
        <f t="shared" si="11"/>
        <v>0.14409254111863132</v>
      </c>
      <c r="L62" s="192">
        <f aca="true" t="shared" si="22" ref="L62:Q62">SUM(L60:L61)</f>
        <v>689344</v>
      </c>
      <c r="M62" s="194">
        <f t="shared" si="22"/>
        <v>753439</v>
      </c>
      <c r="N62" s="192">
        <f t="shared" si="22"/>
        <v>679561</v>
      </c>
      <c r="O62" s="194">
        <f t="shared" si="22"/>
        <v>812715</v>
      </c>
      <c r="P62" s="192">
        <f t="shared" si="22"/>
        <v>718417</v>
      </c>
      <c r="Q62" s="194">
        <f t="shared" si="22"/>
        <v>911289</v>
      </c>
      <c r="R62" s="192">
        <f t="shared" si="12"/>
        <v>775774</v>
      </c>
      <c r="S62" s="193">
        <f t="shared" si="13"/>
        <v>0.4338911801586849</v>
      </c>
      <c r="T62" s="194">
        <f t="shared" si="14"/>
        <v>960808</v>
      </c>
      <c r="U62" s="193">
        <f t="shared" si="15"/>
        <v>0.4246072150806782</v>
      </c>
      <c r="V62" s="193">
        <f t="shared" si="16"/>
        <v>0.23851534080801884</v>
      </c>
      <c r="W62" s="192">
        <f>SUM(W60:W61)</f>
        <v>2863096</v>
      </c>
      <c r="X62" s="193">
        <f t="shared" si="17"/>
        <v>0.44171221847961367</v>
      </c>
      <c r="Y62" s="194">
        <f>SUM(Y60:Y61)</f>
        <v>3438251</v>
      </c>
      <c r="Z62" s="193">
        <f t="shared" si="18"/>
        <v>0.43273386406276726</v>
      </c>
      <c r="AA62" s="193">
        <f t="shared" si="19"/>
        <v>0.2008856845875933</v>
      </c>
    </row>
    <row r="63" spans="1:27" ht="15.75" thickBot="1">
      <c r="A63" s="186" t="s">
        <v>170</v>
      </c>
      <c r="B63" s="188">
        <v>-84830</v>
      </c>
      <c r="C63" s="189">
        <f t="shared" si="8"/>
        <v>-0.05538959788183596</v>
      </c>
      <c r="D63" s="190">
        <v>-96265</v>
      </c>
      <c r="E63" s="189">
        <f t="shared" si="20"/>
        <v>-0.05576635654783284</v>
      </c>
      <c r="F63" s="189">
        <f t="shared" si="9"/>
        <v>0.13479900978427442</v>
      </c>
      <c r="G63" s="188">
        <v>-163253</v>
      </c>
      <c r="H63" s="189">
        <f t="shared" si="21"/>
        <v>-0.05322980801428913</v>
      </c>
      <c r="I63" s="190">
        <v>-183083</v>
      </c>
      <c r="J63" s="189">
        <f t="shared" si="10"/>
        <v>-0.0510919796840989</v>
      </c>
      <c r="K63" s="189">
        <f t="shared" si="11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90">
        <v>-95398</v>
      </c>
      <c r="R63" s="188">
        <f t="shared" si="12"/>
        <v>-83743</v>
      </c>
      <c r="S63" s="189">
        <f t="shared" si="13"/>
        <v>-0.046837544310622356</v>
      </c>
      <c r="T63" s="190">
        <f t="shared" si="14"/>
        <v>-93329</v>
      </c>
      <c r="U63" s="189">
        <f t="shared" si="15"/>
        <v>-0.04124462616492017</v>
      </c>
      <c r="V63" s="189">
        <f t="shared" si="16"/>
        <v>0.11446926907323597</v>
      </c>
      <c r="W63" s="188">
        <v>-328368</v>
      </c>
      <c r="X63" s="189">
        <f t="shared" si="17"/>
        <v>-0.05065990024704508</v>
      </c>
      <c r="Y63" s="190">
        <v>-371810</v>
      </c>
      <c r="Z63" s="189">
        <f t="shared" si="18"/>
        <v>-0.04679553005210425</v>
      </c>
      <c r="AA63" s="189">
        <f t="shared" si="19"/>
        <v>0.13229669151683476</v>
      </c>
    </row>
    <row r="64" spans="1:27" ht="15.75" thickBot="1">
      <c r="A64" s="186" t="s">
        <v>171</v>
      </c>
      <c r="B64" s="188">
        <v>-382688</v>
      </c>
      <c r="C64" s="189">
        <f t="shared" si="8"/>
        <v>-0.24987545012618226</v>
      </c>
      <c r="D64" s="190">
        <v>-436316</v>
      </c>
      <c r="E64" s="189">
        <f t="shared" si="20"/>
        <v>-0.25275804937956925</v>
      </c>
      <c r="F64" s="189">
        <f t="shared" si="9"/>
        <v>0.14013504473618196</v>
      </c>
      <c r="G64" s="188">
        <v>-786304</v>
      </c>
      <c r="H64" s="189">
        <f t="shared" si="21"/>
        <v>-0.2563800417809633</v>
      </c>
      <c r="I64" s="190">
        <v>-956200</v>
      </c>
      <c r="J64" s="189">
        <f t="shared" si="10"/>
        <v>-0.2668415471340068</v>
      </c>
      <c r="K64" s="189">
        <f t="shared" si="11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90">
        <v>-561107</v>
      </c>
      <c r="R64" s="188">
        <f t="shared" si="12"/>
        <v>-492903</v>
      </c>
      <c r="S64" s="189">
        <f t="shared" si="13"/>
        <v>-0.27568114473255906</v>
      </c>
      <c r="T64" s="190">
        <f t="shared" si="14"/>
        <v>-627195</v>
      </c>
      <c r="U64" s="189">
        <f t="shared" si="15"/>
        <v>-0.2771745471129778</v>
      </c>
      <c r="V64" s="189">
        <f t="shared" si="16"/>
        <v>0.2724511719344374</v>
      </c>
      <c r="W64" s="188">
        <v>-1709315</v>
      </c>
      <c r="X64" s="189">
        <f t="shared" si="17"/>
        <v>-0.2637093973553387</v>
      </c>
      <c r="Y64" s="190">
        <v>-2144502</v>
      </c>
      <c r="Z64" s="189">
        <f t="shared" si="18"/>
        <v>-0.2699042731174462</v>
      </c>
      <c r="AA64" s="189">
        <f t="shared" si="19"/>
        <v>0.25459730944852177</v>
      </c>
    </row>
    <row r="65" spans="1:27" ht="15.75" thickBot="1">
      <c r="A65" s="186" t="s">
        <v>172</v>
      </c>
      <c r="B65" s="188">
        <v>-29293</v>
      </c>
      <c r="C65" s="189">
        <f t="shared" si="8"/>
        <v>-0.019126812339415548</v>
      </c>
      <c r="D65" s="190">
        <v>-32449</v>
      </c>
      <c r="E65" s="189">
        <f t="shared" si="20"/>
        <v>-0.018797719873480785</v>
      </c>
      <c r="F65" s="189">
        <f t="shared" si="9"/>
        <v>0.10773905028505104</v>
      </c>
      <c r="G65" s="188">
        <v>-56598</v>
      </c>
      <c r="H65" s="189">
        <f t="shared" si="21"/>
        <v>-0.018454182612219906</v>
      </c>
      <c r="I65" s="190">
        <v>-64633</v>
      </c>
      <c r="J65" s="189">
        <f t="shared" si="10"/>
        <v>-0.01803678071105654</v>
      </c>
      <c r="K65" s="189">
        <f t="shared" si="11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90">
        <v>-31887</v>
      </c>
      <c r="R65" s="188">
        <f t="shared" si="12"/>
        <v>-47197</v>
      </c>
      <c r="S65" s="189">
        <f t="shared" si="13"/>
        <v>-0.026397329673267536</v>
      </c>
      <c r="T65" s="190">
        <f t="shared" si="14"/>
        <v>-40926</v>
      </c>
      <c r="U65" s="189">
        <f t="shared" si="15"/>
        <v>-0.01808631369055195</v>
      </c>
      <c r="V65" s="189">
        <f t="shared" si="16"/>
        <v>-0.13286861453058457</v>
      </c>
      <c r="W65" s="188">
        <v>-135091</v>
      </c>
      <c r="X65" s="189">
        <f t="shared" si="17"/>
        <v>-0.020841545413297174</v>
      </c>
      <c r="Y65" s="190">
        <v>-137446</v>
      </c>
      <c r="Z65" s="189">
        <f t="shared" si="18"/>
        <v>-0.017298777395824538</v>
      </c>
      <c r="AA65" s="189">
        <f t="shared" si="19"/>
        <v>0.017432693517702883</v>
      </c>
    </row>
    <row r="66" spans="1:27" ht="15.75" thickBot="1">
      <c r="A66" s="186" t="s">
        <v>173</v>
      </c>
      <c r="B66" s="188">
        <v>1077</v>
      </c>
      <c r="C66" s="189">
        <f t="shared" si="8"/>
        <v>0.0007032252377547723</v>
      </c>
      <c r="D66" s="190">
        <v>8166</v>
      </c>
      <c r="E66" s="189">
        <f t="shared" si="20"/>
        <v>0.004730567366847795</v>
      </c>
      <c r="F66" s="189">
        <f t="shared" si="9"/>
        <v>6.582172701949861</v>
      </c>
      <c r="G66" s="188">
        <v>1961</v>
      </c>
      <c r="H66" s="189">
        <f t="shared" si="21"/>
        <v>0.0006393980724153369</v>
      </c>
      <c r="I66" s="190">
        <v>7880</v>
      </c>
      <c r="J66" s="189">
        <f t="shared" si="10"/>
        <v>0.0021990288552771113</v>
      </c>
      <c r="K66" s="189">
        <f t="shared" si="11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90">
        <v>-4707</v>
      </c>
      <c r="R66" s="188">
        <f t="shared" si="12"/>
        <v>7642</v>
      </c>
      <c r="S66" s="189">
        <f t="shared" si="13"/>
        <v>0.004274178302924137</v>
      </c>
      <c r="T66" s="190">
        <f t="shared" si="14"/>
        <v>-554</v>
      </c>
      <c r="U66" s="189">
        <f t="shared" si="15"/>
        <v>-0.0002448276837356639</v>
      </c>
      <c r="V66" s="189">
        <f t="shared" si="16"/>
        <v>-1.0724941114891389</v>
      </c>
      <c r="W66" s="188">
        <v>11406</v>
      </c>
      <c r="X66" s="189">
        <f t="shared" si="17"/>
        <v>0.0017596928513673566</v>
      </c>
      <c r="Y66" s="190">
        <v>2619</v>
      </c>
      <c r="Z66" s="189">
        <f t="shared" si="18"/>
        <v>0.00032962398323461186</v>
      </c>
      <c r="AA66" s="189">
        <f t="shared" si="19"/>
        <v>-0.7703840084166228</v>
      </c>
    </row>
    <row r="67" spans="1:27" ht="15.75" thickBot="1">
      <c r="A67" s="186" t="s">
        <v>174</v>
      </c>
      <c r="B67" s="188">
        <v>2033</v>
      </c>
      <c r="C67" s="189">
        <f t="shared" si="8"/>
        <v>0.001327443740348609</v>
      </c>
      <c r="D67" s="190">
        <v>2206</v>
      </c>
      <c r="E67" s="189">
        <f t="shared" si="20"/>
        <v>0.0012779367635643198</v>
      </c>
      <c r="F67" s="189">
        <f t="shared" si="9"/>
        <v>0.08509591736350221</v>
      </c>
      <c r="G67" s="188">
        <v>-7505</v>
      </c>
      <c r="H67" s="189">
        <f t="shared" si="21"/>
        <v>-0.002447058915592607</v>
      </c>
      <c r="I67" s="190">
        <v>2090</v>
      </c>
      <c r="J67" s="189">
        <f t="shared" si="10"/>
        <v>0.0005832449628844114</v>
      </c>
      <c r="K67" s="189">
        <f t="shared" si="11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90">
        <v>-3726</v>
      </c>
      <c r="R67" s="188">
        <f t="shared" si="12"/>
        <v>-9258</v>
      </c>
      <c r="S67" s="189">
        <f t="shared" si="13"/>
        <v>-0.0051780087318073365</v>
      </c>
      <c r="T67" s="190">
        <f t="shared" si="14"/>
        <v>-2791</v>
      </c>
      <c r="U67" s="189">
        <f t="shared" si="15"/>
        <v>-0.0012334188904444727</v>
      </c>
      <c r="V67" s="189">
        <f t="shared" si="16"/>
        <v>-0.6985310002160294</v>
      </c>
      <c r="W67" s="188">
        <v>-25625</v>
      </c>
      <c r="X67" s="189">
        <f t="shared" si="17"/>
        <v>-0.003953369219383528</v>
      </c>
      <c r="Y67" s="190">
        <v>-4427</v>
      </c>
      <c r="Z67" s="189">
        <f t="shared" si="18"/>
        <v>-0.0005571765459257834</v>
      </c>
      <c r="AA67" s="189">
        <f t="shared" si="19"/>
        <v>-0.8272390243902439</v>
      </c>
    </row>
    <row r="68" spans="1:27" ht="15.75" thickBot="1">
      <c r="A68" s="182" t="s">
        <v>175</v>
      </c>
      <c r="B68" s="183">
        <f>SUM(B62:B67)</f>
        <v>195643</v>
      </c>
      <c r="C68" s="184">
        <f t="shared" si="8"/>
        <v>0.12774474948009</v>
      </c>
      <c r="D68" s="185">
        <f>SUM(D62:D67)</f>
        <v>198781</v>
      </c>
      <c r="E68" s="184">
        <f t="shared" si="20"/>
        <v>0.11515392012605577</v>
      </c>
      <c r="F68" s="184">
        <f t="shared" si="9"/>
        <v>0.016039418737189677</v>
      </c>
      <c r="G68" s="183">
        <f>SUM(G62:G67)</f>
        <v>357206</v>
      </c>
      <c r="H68" s="184">
        <f t="shared" si="21"/>
        <v>0.11646957055338746</v>
      </c>
      <c r="I68" s="185">
        <f>SUM(I62:I67)</f>
        <v>372208</v>
      </c>
      <c r="J68" s="184">
        <f t="shared" si="10"/>
        <v>0.10387006753362728</v>
      </c>
      <c r="K68" s="184">
        <f t="shared" si="11"/>
        <v>0.041998174722709024</v>
      </c>
      <c r="L68" s="183">
        <f aca="true" t="shared" si="23" ref="L68:Q68">SUM(L62:L67)</f>
        <v>195643</v>
      </c>
      <c r="M68" s="185">
        <f t="shared" si="23"/>
        <v>198781</v>
      </c>
      <c r="N68" s="183">
        <f t="shared" si="23"/>
        <v>161563</v>
      </c>
      <c r="O68" s="185">
        <f t="shared" si="23"/>
        <v>173427</v>
      </c>
      <c r="P68" s="183">
        <f t="shared" si="23"/>
        <v>168582</v>
      </c>
      <c r="Q68" s="185">
        <f t="shared" si="23"/>
        <v>214464</v>
      </c>
      <c r="R68" s="183">
        <f t="shared" si="12"/>
        <v>150315</v>
      </c>
      <c r="S68" s="184">
        <f t="shared" si="13"/>
        <v>0.08407133101335275</v>
      </c>
      <c r="T68" s="185">
        <f t="shared" si="14"/>
        <v>196013</v>
      </c>
      <c r="U68" s="184">
        <f t="shared" si="15"/>
        <v>0.08662348153804816</v>
      </c>
      <c r="V68" s="184">
        <f t="shared" si="16"/>
        <v>0.30401490203905135</v>
      </c>
      <c r="W68" s="183">
        <f>SUM(W62:W67)</f>
        <v>676103</v>
      </c>
      <c r="X68" s="184">
        <f t="shared" si="17"/>
        <v>0.10430769909591653</v>
      </c>
      <c r="Y68" s="185">
        <f>SUM(Y62:Y67)</f>
        <v>782685</v>
      </c>
      <c r="Z68" s="184">
        <f t="shared" si="18"/>
        <v>0.0985077309347011</v>
      </c>
      <c r="AA68" s="184">
        <f t="shared" si="19"/>
        <v>0.15764166110784894</v>
      </c>
    </row>
    <row r="69" spans="1:27" ht="15.75" thickBot="1">
      <c r="A69" s="186" t="s">
        <v>176</v>
      </c>
      <c r="B69" s="188">
        <v>3334</v>
      </c>
      <c r="C69" s="189">
        <f t="shared" si="8"/>
        <v>0.0021769293803847825</v>
      </c>
      <c r="D69" s="190">
        <v>3035</v>
      </c>
      <c r="E69" s="189">
        <f t="shared" si="20"/>
        <v>0.0017581768256653267</v>
      </c>
      <c r="F69" s="189">
        <f t="shared" si="9"/>
        <v>-0.08968206358728255</v>
      </c>
      <c r="G69" s="188">
        <v>6142</v>
      </c>
      <c r="H69" s="189">
        <f t="shared" si="21"/>
        <v>0.0020026430192631303</v>
      </c>
      <c r="I69" s="190">
        <v>4956</v>
      </c>
      <c r="J69" s="189">
        <f t="shared" si="10"/>
        <v>0.0013830440363900207</v>
      </c>
      <c r="K69" s="189">
        <f t="shared" si="11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90">
        <v>2291</v>
      </c>
      <c r="R69" s="188">
        <f t="shared" si="12"/>
        <v>4056</v>
      </c>
      <c r="S69" s="189">
        <f t="shared" si="13"/>
        <v>0.0022685248883355536</v>
      </c>
      <c r="T69" s="190">
        <f t="shared" si="14"/>
        <v>2581</v>
      </c>
      <c r="U69" s="189">
        <f t="shared" si="15"/>
        <v>0.0011406141727829395</v>
      </c>
      <c r="V69" s="189">
        <f t="shared" si="16"/>
        <v>-0.3636587771203156</v>
      </c>
      <c r="W69" s="188">
        <v>11872</v>
      </c>
      <c r="X69" s="189">
        <f t="shared" si="17"/>
        <v>0.0018315863169764384</v>
      </c>
      <c r="Y69" s="190">
        <v>9828</v>
      </c>
      <c r="Z69" s="189">
        <f t="shared" si="18"/>
        <v>0.0012369394834783373</v>
      </c>
      <c r="AA69" s="189">
        <f t="shared" si="19"/>
        <v>-0.1721698113207547</v>
      </c>
    </row>
    <row r="70" spans="1:27" ht="15.75" thickBot="1">
      <c r="A70" s="186" t="s">
        <v>177</v>
      </c>
      <c r="B70" s="188">
        <v>-40751</v>
      </c>
      <c r="C70" s="189">
        <f t="shared" si="8"/>
        <v>-0.026608293095399</v>
      </c>
      <c r="D70" s="190">
        <v>-50910</v>
      </c>
      <c r="E70" s="189">
        <f t="shared" si="20"/>
        <v>-0.029492185237107667</v>
      </c>
      <c r="F70" s="189">
        <f t="shared" si="9"/>
        <v>0.24929449584059288</v>
      </c>
      <c r="G70" s="188">
        <v>-78242</v>
      </c>
      <c r="H70" s="189">
        <f t="shared" si="21"/>
        <v>-0.025511363580785713</v>
      </c>
      <c r="I70" s="190">
        <v>-110271</v>
      </c>
      <c r="J70" s="189">
        <f t="shared" si="10"/>
        <v>-0.03077272980967796</v>
      </c>
      <c r="K70" s="189">
        <f t="shared" si="11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90">
        <v>-60813</v>
      </c>
      <c r="R70" s="188">
        <f t="shared" si="12"/>
        <v>-48706</v>
      </c>
      <c r="S70" s="189">
        <f t="shared" si="13"/>
        <v>-0.0272413148942977</v>
      </c>
      <c r="T70" s="190">
        <f t="shared" si="14"/>
        <v>-63812</v>
      </c>
      <c r="U70" s="189">
        <f t="shared" si="15"/>
        <v>-0.028200260206751235</v>
      </c>
      <c r="V70" s="189">
        <f t="shared" si="16"/>
        <v>0.3101465938488071</v>
      </c>
      <c r="W70" s="188">
        <v>-170648</v>
      </c>
      <c r="X70" s="189">
        <f t="shared" si="17"/>
        <v>-0.02632720197265796</v>
      </c>
      <c r="Y70" s="190">
        <v>-234896</v>
      </c>
      <c r="Z70" s="189">
        <f t="shared" si="18"/>
        <v>-0.02956370949441672</v>
      </c>
      <c r="AA70" s="189">
        <f t="shared" si="19"/>
        <v>0.37649430406450707</v>
      </c>
    </row>
    <row r="71" spans="1:27" ht="15.75" thickBot="1">
      <c r="A71" s="186" t="s">
        <v>195</v>
      </c>
      <c r="B71" s="188">
        <v>43363</v>
      </c>
      <c r="C71" s="189">
        <f t="shared" si="8"/>
        <v>0.02831379385771605</v>
      </c>
      <c r="D71" s="190">
        <v>46468</v>
      </c>
      <c r="E71" s="189">
        <f t="shared" si="20"/>
        <v>0.026918932696875255</v>
      </c>
      <c r="F71" s="189">
        <f t="shared" si="9"/>
        <v>0.07160482438945645</v>
      </c>
      <c r="G71" s="188">
        <v>43363</v>
      </c>
      <c r="H71" s="189">
        <f t="shared" si="21"/>
        <v>0.01413881622343001</v>
      </c>
      <c r="I71" s="190">
        <v>46962</v>
      </c>
      <c r="J71" s="189">
        <f t="shared" si="1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90">
        <v>0</v>
      </c>
      <c r="R71" s="188">
        <f t="shared" si="12"/>
        <v>29</v>
      </c>
      <c r="S71" s="189">
        <f t="shared" si="13"/>
        <v>1.621972923119602E-05</v>
      </c>
      <c r="T71" s="190">
        <f t="shared" si="14"/>
        <v>54</v>
      </c>
      <c r="U71" s="189">
        <f t="shared" si="15"/>
        <v>2.3864070255822834E-05</v>
      </c>
      <c r="V71" s="189">
        <f t="shared" si="16"/>
        <v>0.8620689655172413</v>
      </c>
      <c r="W71" s="188">
        <v>43395</v>
      </c>
      <c r="X71" s="189">
        <f t="shared" si="17"/>
        <v>0.006694886137566758</v>
      </c>
      <c r="Y71" s="190">
        <v>47016</v>
      </c>
      <c r="Z71" s="189">
        <f t="shared" si="18"/>
        <v>0.005917373499716881</v>
      </c>
      <c r="AA71" s="189">
        <f t="shared" si="19"/>
        <v>0.08344279294849637</v>
      </c>
    </row>
    <row r="72" spans="1:27" ht="15.75" thickBot="1">
      <c r="A72" s="186" t="s">
        <v>178</v>
      </c>
      <c r="B72" s="188">
        <v>6535</v>
      </c>
      <c r="C72" s="189">
        <f t="shared" si="8"/>
        <v>0.004267016646914983</v>
      </c>
      <c r="D72" s="190">
        <v>5949</v>
      </c>
      <c r="E72" s="189">
        <f t="shared" si="20"/>
        <v>0.003446258298478757</v>
      </c>
      <c r="F72" s="189">
        <f t="shared" si="9"/>
        <v>-0.08967100229533283</v>
      </c>
      <c r="G72" s="188">
        <v>-997</v>
      </c>
      <c r="H72" s="189">
        <f t="shared" si="21"/>
        <v>-0.00032507897919331505</v>
      </c>
      <c r="I72" s="190">
        <v>12914</v>
      </c>
      <c r="J72" s="189">
        <f t="shared" si="10"/>
        <v>0.0036038399285594686</v>
      </c>
      <c r="K72" s="189">
        <f aca="true" t="shared" si="24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90">
        <v>1857</v>
      </c>
      <c r="R72" s="188">
        <f t="shared" si="12"/>
        <v>21520</v>
      </c>
      <c r="S72" s="189">
        <f t="shared" si="13"/>
        <v>0.012036157691563392</v>
      </c>
      <c r="T72" s="190">
        <f t="shared" si="14"/>
        <v>12410</v>
      </c>
      <c r="U72" s="189">
        <f t="shared" si="15"/>
        <v>0.005484316886569655</v>
      </c>
      <c r="V72" s="189">
        <f t="shared" si="16"/>
        <v>-0.4233271375464684</v>
      </c>
      <c r="W72" s="188">
        <v>18479</v>
      </c>
      <c r="X72" s="189">
        <f t="shared" si="17"/>
        <v>0.002850899894828808</v>
      </c>
      <c r="Y72" s="190">
        <v>27181</v>
      </c>
      <c r="Z72" s="189">
        <f t="shared" si="18"/>
        <v>0.0034209658221840337</v>
      </c>
      <c r="AA72" s="189">
        <f t="shared" si="19"/>
        <v>0.4709129281887548</v>
      </c>
    </row>
    <row r="73" spans="1:27" ht="15.75" thickBot="1">
      <c r="A73" s="186" t="s">
        <v>179</v>
      </c>
      <c r="B73" s="188">
        <v>-6192</v>
      </c>
      <c r="C73" s="189">
        <f t="shared" si="8"/>
        <v>-0.004043055405921587</v>
      </c>
      <c r="D73" s="190">
        <v>-4194</v>
      </c>
      <c r="E73" s="189">
        <f t="shared" si="20"/>
        <v>-0.002429586031907868</v>
      </c>
      <c r="F73" s="189">
        <f t="shared" si="9"/>
        <v>-0.3226744186046512</v>
      </c>
      <c r="G73" s="188">
        <v>-8353</v>
      </c>
      <c r="H73" s="189">
        <f t="shared" si="21"/>
        <v>-0.00272355537933978</v>
      </c>
      <c r="I73" s="190">
        <v>-7366</v>
      </c>
      <c r="J73" s="189">
        <f t="shared" si="10"/>
        <v>-0.002055589663448122</v>
      </c>
      <c r="K73" s="189">
        <f t="shared" si="24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90">
        <v>-10010</v>
      </c>
      <c r="R73" s="188">
        <f t="shared" si="12"/>
        <v>-906</v>
      </c>
      <c r="S73" s="189">
        <f t="shared" si="13"/>
        <v>-0.0005067267132228825</v>
      </c>
      <c r="T73" s="190">
        <f t="shared" si="14"/>
        <v>-14784</v>
      </c>
      <c r="U73" s="189">
        <f t="shared" si="15"/>
        <v>-0.00653345212337194</v>
      </c>
      <c r="V73" s="189">
        <f t="shared" si="16"/>
        <v>15.317880794701987</v>
      </c>
      <c r="W73" s="188">
        <v>-12771</v>
      </c>
      <c r="X73" s="189">
        <f t="shared" si="17"/>
        <v>-0.0019702820800291524</v>
      </c>
      <c r="Y73" s="190">
        <v>-32160</v>
      </c>
      <c r="Z73" s="189">
        <f t="shared" si="18"/>
        <v>-0.004047616380612874</v>
      </c>
      <c r="AA73" s="189">
        <f t="shared" si="19"/>
        <v>1.5182053089029832</v>
      </c>
    </row>
    <row r="74" spans="1:27" ht="15.75" thickBot="1">
      <c r="A74" s="186" t="s">
        <v>180</v>
      </c>
      <c r="B74" s="187">
        <v>1468</v>
      </c>
      <c r="C74" s="189">
        <f t="shared" si="8"/>
        <v>0.0009585279935227536</v>
      </c>
      <c r="D74" s="195">
        <v>390</v>
      </c>
      <c r="E74" s="189">
        <f t="shared" si="20"/>
        <v>0.00022592717034908643</v>
      </c>
      <c r="F74" s="189">
        <f t="shared" si="9"/>
        <v>-0.7343324250681199</v>
      </c>
      <c r="G74" s="187">
        <v>2828</v>
      </c>
      <c r="H74" s="189">
        <f t="shared" si="21"/>
        <v>0.0009220896220247692</v>
      </c>
      <c r="I74" s="195">
        <v>1148</v>
      </c>
      <c r="J74" s="189">
        <f t="shared" si="10"/>
        <v>0.0003203661327231121</v>
      </c>
      <c r="K74" s="189">
        <f t="shared" si="24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95">
        <v>703</v>
      </c>
      <c r="R74" s="187">
        <f t="shared" si="12"/>
        <v>-494</v>
      </c>
      <c r="S74" s="189">
        <f t="shared" si="13"/>
        <v>-0.0002762946979383046</v>
      </c>
      <c r="T74" s="195">
        <f t="shared" si="14"/>
        <v>3077</v>
      </c>
      <c r="U74" s="189">
        <f t="shared" si="15"/>
        <v>0.0013598100773549418</v>
      </c>
      <c r="V74" s="189">
        <f t="shared" si="16"/>
        <v>-7.228744939271255</v>
      </c>
      <c r="W74" s="187">
        <v>3222</v>
      </c>
      <c r="X74" s="189">
        <f t="shared" si="17"/>
        <v>0.0004970831463357551</v>
      </c>
      <c r="Y74" s="195">
        <v>4928</v>
      </c>
      <c r="Z74" s="189">
        <f t="shared" si="18"/>
        <v>0.0006202317637954056</v>
      </c>
      <c r="AA74" s="189">
        <f t="shared" si="19"/>
        <v>0.5294847920546245</v>
      </c>
    </row>
    <row r="75" spans="1:27" ht="15.75" thickBot="1">
      <c r="A75" s="186" t="s">
        <v>181</v>
      </c>
      <c r="B75" s="187">
        <v>3206</v>
      </c>
      <c r="C75" s="189">
        <f t="shared" si="8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21"/>
        <v>0.0012269530578780787</v>
      </c>
      <c r="I75" s="195">
        <v>62</v>
      </c>
      <c r="J75" s="189">
        <f t="shared" si="10"/>
        <v>1.7302003683652397E-05</v>
      </c>
      <c r="K75" s="189">
        <f t="shared" si="24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95">
        <v>20</v>
      </c>
      <c r="R75" s="187">
        <f t="shared" si="12"/>
        <v>3262</v>
      </c>
      <c r="S75" s="189">
        <f t="shared" si="13"/>
        <v>0.0018244398880055662</v>
      </c>
      <c r="T75" s="195">
        <f t="shared" si="14"/>
        <v>-370</v>
      </c>
      <c r="U75" s="189">
        <f t="shared" si="15"/>
        <v>-0.00016351307397508238</v>
      </c>
      <c r="V75" s="189">
        <f t="shared" si="16"/>
        <v>-1.1134273451870018</v>
      </c>
      <c r="W75" s="187">
        <v>7025</v>
      </c>
      <c r="X75" s="189">
        <f t="shared" si="17"/>
        <v>0.0010838017079480694</v>
      </c>
      <c r="Y75" s="195">
        <v>-288</v>
      </c>
      <c r="Z75" s="189">
        <f t="shared" si="18"/>
        <v>-3.6247310871160066E-05</v>
      </c>
      <c r="AA75" s="189">
        <f t="shared" si="19"/>
        <v>-1.0409964412811388</v>
      </c>
    </row>
    <row r="76" spans="1:27" ht="15.75" thickBot="1">
      <c r="A76" s="191" t="s">
        <v>182</v>
      </c>
      <c r="B76" s="192">
        <f>SUM(B68:B75)</f>
        <v>206606</v>
      </c>
      <c r="C76" s="193">
        <f t="shared" si="8"/>
        <v>0.1349030208649605</v>
      </c>
      <c r="D76" s="194">
        <f>SUM(D68:D75)</f>
        <v>199519</v>
      </c>
      <c r="E76" s="193">
        <f t="shared" si="20"/>
        <v>0.11558144384840865</v>
      </c>
      <c r="F76" s="193">
        <f aca="true" t="shared" si="25" ref="F76:F81">(D76-B76)/B76</f>
        <v>-0.03430200478204892</v>
      </c>
      <c r="G76" s="192">
        <f>SUM(G68:G75)</f>
        <v>325710</v>
      </c>
      <c r="H76" s="193">
        <f t="shared" si="21"/>
        <v>0.10620007453666463</v>
      </c>
      <c r="I76" s="194">
        <f>SUM(I68:I75)</f>
        <v>320613</v>
      </c>
      <c r="J76" s="193">
        <f t="shared" si="10"/>
        <v>0.08947173075849751</v>
      </c>
      <c r="K76" s="193">
        <f t="shared" si="24"/>
        <v>-0.015648890116975223</v>
      </c>
      <c r="L76" s="192">
        <f aca="true" t="shared" si="26" ref="L76:Q76">SUM(L68:L75)</f>
        <v>206606</v>
      </c>
      <c r="M76" s="194">
        <f t="shared" si="26"/>
        <v>199519</v>
      </c>
      <c r="N76" s="192">
        <f t="shared" si="26"/>
        <v>119104</v>
      </c>
      <c r="O76" s="194">
        <f t="shared" si="26"/>
        <v>121094</v>
      </c>
      <c r="P76" s="192">
        <f t="shared" si="26"/>
        <v>121891</v>
      </c>
      <c r="Q76" s="194">
        <f t="shared" si="26"/>
        <v>148512</v>
      </c>
      <c r="R76" s="192">
        <f t="shared" si="12"/>
        <v>129076</v>
      </c>
      <c r="S76" s="193">
        <f t="shared" si="13"/>
        <v>0.07219233690502957</v>
      </c>
      <c r="T76" s="194">
        <f t="shared" si="14"/>
        <v>135169</v>
      </c>
      <c r="U76" s="193">
        <f t="shared" si="15"/>
        <v>0.05973486134091327</v>
      </c>
      <c r="V76" s="193">
        <f t="shared" si="16"/>
        <v>0.047204747590566795</v>
      </c>
      <c r="W76" s="192">
        <f>SUM(W68:W75)</f>
        <v>576677</v>
      </c>
      <c r="X76" s="193">
        <f t="shared" si="17"/>
        <v>0.08896847224688524</v>
      </c>
      <c r="Y76" s="194">
        <f>SUM(Y68:Y75)</f>
        <v>604294</v>
      </c>
      <c r="Z76" s="193">
        <f t="shared" si="18"/>
        <v>0.076055668317975</v>
      </c>
      <c r="AA76" s="193">
        <f t="shared" si="19"/>
        <v>0.04788989330248995</v>
      </c>
    </row>
    <row r="77" spans="1:27" ht="15.75" thickBot="1">
      <c r="A77" s="186" t="s">
        <v>183</v>
      </c>
      <c r="B77" s="188">
        <v>-36515</v>
      </c>
      <c r="C77" s="189">
        <f t="shared" si="8"/>
        <v>-0.02384240441654179</v>
      </c>
      <c r="D77" s="190">
        <v>-51436</v>
      </c>
      <c r="E77" s="189">
        <f t="shared" si="20"/>
        <v>-0.02979689726686054</v>
      </c>
      <c r="F77" s="189">
        <f t="shared" si="25"/>
        <v>0.4086265918115843</v>
      </c>
      <c r="G77" s="188">
        <v>-55182</v>
      </c>
      <c r="H77" s="189">
        <f t="shared" si="21"/>
        <v>-0.01799248568690623</v>
      </c>
      <c r="I77" s="190">
        <v>-89862</v>
      </c>
      <c r="J77" s="189">
        <f t="shared" si="10"/>
        <v>-0.02507730088742535</v>
      </c>
      <c r="K77" s="189">
        <f t="shared" si="24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90">
        <v>-47784</v>
      </c>
      <c r="R77" s="188">
        <f t="shared" si="12"/>
        <v>-56841</v>
      </c>
      <c r="S77" s="189">
        <f t="shared" si="13"/>
        <v>-0.03179122859415217</v>
      </c>
      <c r="T77" s="190">
        <f t="shared" si="14"/>
        <v>-45915</v>
      </c>
      <c r="U77" s="189">
        <f t="shared" si="15"/>
        <v>-0.020291088625853805</v>
      </c>
      <c r="V77" s="189">
        <f t="shared" si="16"/>
        <v>-0.19222040428563889</v>
      </c>
      <c r="W77" s="188">
        <v>-145647</v>
      </c>
      <c r="X77" s="189">
        <f t="shared" si="17"/>
        <v>-0.022470102114948393</v>
      </c>
      <c r="Y77" s="190">
        <v>-183561</v>
      </c>
      <c r="Z77" s="189">
        <f t="shared" si="18"/>
        <v>-0.02310275219035074</v>
      </c>
      <c r="AA77" s="189">
        <f t="shared" si="19"/>
        <v>0.2603143216132155</v>
      </c>
    </row>
    <row r="78" spans="1:27" ht="15.75" thickBot="1">
      <c r="A78" s="196" t="s">
        <v>184</v>
      </c>
      <c r="B78" s="197">
        <v>-10883</v>
      </c>
      <c r="C78" s="198">
        <f t="shared" si="8"/>
        <v>-0.007106035526912894</v>
      </c>
      <c r="D78" s="199">
        <v>3407</v>
      </c>
      <c r="E78" s="198">
        <f t="shared" si="20"/>
        <v>0.0019736765881521474</v>
      </c>
      <c r="F78" s="198">
        <f t="shared" si="25"/>
        <v>-1.3130570614720205</v>
      </c>
      <c r="G78" s="197">
        <v>-9635</v>
      </c>
      <c r="H78" s="198">
        <f t="shared" si="21"/>
        <v>-0.0031415606464669913</v>
      </c>
      <c r="I78" s="199">
        <v>4815</v>
      </c>
      <c r="J78" s="198">
        <f t="shared" si="10"/>
        <v>0.0013436959312384887</v>
      </c>
      <c r="K78" s="198">
        <f t="shared" si="24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9">
        <v>-3491</v>
      </c>
      <c r="R78" s="197">
        <f t="shared" si="12"/>
        <v>192401</v>
      </c>
      <c r="S78" s="198">
        <f t="shared" si="13"/>
        <v>0.10761007323487398</v>
      </c>
      <c r="T78" s="199">
        <f t="shared" si="14"/>
        <v>15097</v>
      </c>
      <c r="U78" s="198">
        <f t="shared" si="15"/>
        <v>0.006671775345410321</v>
      </c>
      <c r="V78" s="198">
        <f t="shared" si="16"/>
        <v>-0.9215336718624123</v>
      </c>
      <c r="W78" s="197">
        <v>170500</v>
      </c>
      <c r="X78" s="198">
        <f t="shared" si="17"/>
        <v>0.026304368854825032</v>
      </c>
      <c r="Y78" s="199">
        <v>16421</v>
      </c>
      <c r="Z78" s="198">
        <f t="shared" si="18"/>
        <v>0.002066726013247637</v>
      </c>
      <c r="AA78" s="198">
        <f t="shared" si="19"/>
        <v>-0.9036891495601173</v>
      </c>
    </row>
    <row r="79" spans="1:27" ht="15.75" thickBot="1">
      <c r="A79" s="191" t="s">
        <v>185</v>
      </c>
      <c r="B79" s="192">
        <f>SUM(B76:B78)</f>
        <v>159208</v>
      </c>
      <c r="C79" s="193">
        <f t="shared" si="8"/>
        <v>0.10395458092150583</v>
      </c>
      <c r="D79" s="194">
        <f>SUM(D76:D78)</f>
        <v>151490</v>
      </c>
      <c r="E79" s="193">
        <f t="shared" si="20"/>
        <v>0.08775822316970026</v>
      </c>
      <c r="F79" s="193">
        <f t="shared" si="25"/>
        <v>-0.04847746344404804</v>
      </c>
      <c r="G79" s="192">
        <f>SUM(G76:G78)</f>
        <v>260893</v>
      </c>
      <c r="H79" s="193">
        <f t="shared" si="21"/>
        <v>0.08506602820329141</v>
      </c>
      <c r="I79" s="194">
        <f>SUM(I76:I78)</f>
        <v>235566</v>
      </c>
      <c r="J79" s="193">
        <f t="shared" si="10"/>
        <v>0.06573812580231066</v>
      </c>
      <c r="K79" s="193">
        <f t="shared" si="24"/>
        <v>-0.09707811248289529</v>
      </c>
      <c r="L79" s="192">
        <f aca="true" t="shared" si="27" ref="L79:Q79">SUM(L76:L78)</f>
        <v>159208</v>
      </c>
      <c r="M79" s="194">
        <f t="shared" si="27"/>
        <v>151490</v>
      </c>
      <c r="N79" s="192">
        <f t="shared" si="27"/>
        <v>101685</v>
      </c>
      <c r="O79" s="194">
        <f t="shared" si="27"/>
        <v>84076</v>
      </c>
      <c r="P79" s="192">
        <f t="shared" si="27"/>
        <v>76001</v>
      </c>
      <c r="Q79" s="194">
        <f t="shared" si="27"/>
        <v>97237</v>
      </c>
      <c r="R79" s="192">
        <f t="shared" si="12"/>
        <v>264636</v>
      </c>
      <c r="S79" s="193">
        <f t="shared" si="13"/>
        <v>0.14801118154575138</v>
      </c>
      <c r="T79" s="194">
        <f t="shared" si="14"/>
        <v>104351</v>
      </c>
      <c r="U79" s="193">
        <f t="shared" si="15"/>
        <v>0.04611554806046979</v>
      </c>
      <c r="V79" s="193">
        <f t="shared" si="16"/>
        <v>-0.6056810108979882</v>
      </c>
      <c r="W79" s="192">
        <f>SUM(W76:W78)</f>
        <v>601530</v>
      </c>
      <c r="X79" s="193">
        <f t="shared" si="17"/>
        <v>0.09280273898676188</v>
      </c>
      <c r="Y79" s="194">
        <f>SUM(Y76:Y78)</f>
        <v>437154</v>
      </c>
      <c r="Z79" s="193">
        <f t="shared" si="18"/>
        <v>0.0550196421408719</v>
      </c>
      <c r="AA79" s="193">
        <f t="shared" si="19"/>
        <v>-0.27326317889382074</v>
      </c>
    </row>
    <row r="80" spans="1:27" ht="15.75" thickBot="1">
      <c r="A80" s="186" t="s">
        <v>186</v>
      </c>
      <c r="B80" s="187">
        <v>254</v>
      </c>
      <c r="C80" s="189">
        <f t="shared" si="8"/>
        <v>0.0001658488490155173</v>
      </c>
      <c r="D80" s="195">
        <v>-304</v>
      </c>
      <c r="E80" s="189">
        <f t="shared" si="20"/>
        <v>-0.00017610733278492893</v>
      </c>
      <c r="F80" s="189">
        <f t="shared" si="25"/>
        <v>-2.1968503937007875</v>
      </c>
      <c r="G80" s="187">
        <v>-8278</v>
      </c>
      <c r="H80" s="189">
        <f t="shared" si="21"/>
        <v>-0.002699101093041386</v>
      </c>
      <c r="I80" s="195">
        <v>-4314</v>
      </c>
      <c r="J80" s="189">
        <f t="shared" si="10"/>
        <v>-0.0012038845788915555</v>
      </c>
      <c r="K80" s="189">
        <f t="shared" si="24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95">
        <v>-446</v>
      </c>
      <c r="R80" s="187">
        <f t="shared" si="12"/>
        <v>-1332</v>
      </c>
      <c r="S80" s="189">
        <f t="shared" si="13"/>
        <v>-0.0007449889426190723</v>
      </c>
      <c r="T80" s="195">
        <f t="shared" si="14"/>
        <v>-1575</v>
      </c>
      <c r="U80" s="189">
        <f t="shared" si="15"/>
        <v>-0.0006960353824614993</v>
      </c>
      <c r="V80" s="189">
        <f t="shared" si="16"/>
        <v>0.18243243243243243</v>
      </c>
      <c r="W80" s="187">
        <v>-12014</v>
      </c>
      <c r="X80" s="189">
        <f t="shared" si="17"/>
        <v>-0.001853493767870193</v>
      </c>
      <c r="Y80" s="195">
        <v>-6335</v>
      </c>
      <c r="Z80" s="189">
        <f t="shared" si="18"/>
        <v>-0.0007973149804472188</v>
      </c>
      <c r="AA80" s="189">
        <f t="shared" si="19"/>
        <v>-0.4726985183952056</v>
      </c>
    </row>
    <row r="81" spans="1:27" ht="15">
      <c r="A81" s="200" t="s">
        <v>187</v>
      </c>
      <c r="B81" s="203">
        <f>SUM(B79:B80)</f>
        <v>159462</v>
      </c>
      <c r="C81" s="202">
        <f t="shared" si="8"/>
        <v>0.10412042977052134</v>
      </c>
      <c r="D81" s="203">
        <f>SUM(D79:D80)</f>
        <v>151186</v>
      </c>
      <c r="E81" s="202">
        <f t="shared" si="20"/>
        <v>0.08758211583691534</v>
      </c>
      <c r="F81" s="202">
        <f t="shared" si="25"/>
        <v>-0.05189951210946809</v>
      </c>
      <c r="G81" s="203">
        <f>SUM(G79:G80)</f>
        <v>252615</v>
      </c>
      <c r="H81" s="202">
        <f t="shared" si="21"/>
        <v>0.08236692711025002</v>
      </c>
      <c r="I81" s="203">
        <f>SUM(I79:I80)</f>
        <v>231252</v>
      </c>
      <c r="J81" s="202">
        <f t="shared" si="10"/>
        <v>0.0645342412234191</v>
      </c>
      <c r="K81" s="202">
        <f t="shared" si="24"/>
        <v>-0.08456742473724838</v>
      </c>
      <c r="L81" s="203">
        <f aca="true" t="shared" si="28" ref="L81:Q81">SUM(L79:L80)</f>
        <v>159462</v>
      </c>
      <c r="M81" s="203">
        <f t="shared" si="28"/>
        <v>151186</v>
      </c>
      <c r="N81" s="203">
        <f t="shared" si="28"/>
        <v>93153</v>
      </c>
      <c r="O81" s="203">
        <f t="shared" si="28"/>
        <v>80066</v>
      </c>
      <c r="P81" s="203">
        <f t="shared" si="28"/>
        <v>73597</v>
      </c>
      <c r="Q81" s="203">
        <f t="shared" si="28"/>
        <v>96791</v>
      </c>
      <c r="R81" s="203">
        <f t="shared" si="12"/>
        <v>263304</v>
      </c>
      <c r="S81" s="202">
        <f t="shared" si="13"/>
        <v>0.1472661926031323</v>
      </c>
      <c r="T81" s="203">
        <f t="shared" si="14"/>
        <v>102776</v>
      </c>
      <c r="U81" s="202">
        <f t="shared" si="15"/>
        <v>0.045419512678008284</v>
      </c>
      <c r="V81" s="202">
        <f t="shared" si="16"/>
        <v>-0.6096679123750494</v>
      </c>
      <c r="W81" s="203">
        <f>SUM(W79:W80)</f>
        <v>589516</v>
      </c>
      <c r="X81" s="202">
        <f t="shared" si="17"/>
        <v>0.0909492452188917</v>
      </c>
      <c r="Y81" s="203">
        <f>SUM(Y79:Y80)</f>
        <v>430819</v>
      </c>
      <c r="Z81" s="202">
        <f t="shared" si="18"/>
        <v>0.05422232716042468</v>
      </c>
      <c r="AA81" s="202">
        <f t="shared" si="19"/>
        <v>-0.26919880037183047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9"/>
      <c r="R82" s="207"/>
      <c r="S82" s="205"/>
      <c r="T82" s="207"/>
      <c r="U82" s="208"/>
      <c r="V82" s="209"/>
      <c r="W82" s="207"/>
      <c r="X82" s="205"/>
      <c r="Y82" s="207"/>
      <c r="Z82" s="208"/>
      <c r="AA82" s="209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5"/>
      <c r="R83" s="213"/>
      <c r="S83" s="211"/>
      <c r="T83" s="213"/>
      <c r="U83" s="214"/>
      <c r="V83" s="215"/>
      <c r="W83" s="213"/>
      <c r="X83" s="211"/>
      <c r="Y83" s="213"/>
      <c r="Z83" s="214"/>
      <c r="AA83" s="215"/>
    </row>
    <row r="84" spans="1:27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20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21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 aca="true" t="shared" si="29" ref="L84:Q84">+L81-L85</f>
        <v>158694</v>
      </c>
      <c r="M84" s="217">
        <f t="shared" si="29"/>
        <v>150991</v>
      </c>
      <c r="N84" s="188">
        <f t="shared" si="29"/>
        <v>92533</v>
      </c>
      <c r="O84" s="217">
        <f t="shared" si="29"/>
        <v>79293</v>
      </c>
      <c r="P84" s="188">
        <f t="shared" si="29"/>
        <v>73285</v>
      </c>
      <c r="Q84" s="217">
        <f t="shared" si="29"/>
        <v>95871</v>
      </c>
      <c r="R84" s="188">
        <f>+W84-L84-N84-P84</f>
        <v>262714</v>
      </c>
      <c r="S84" s="224">
        <f>+R84/$R$60</f>
        <v>0.14693620500842866</v>
      </c>
      <c r="T84" s="217">
        <f>+Y84-M84-O84-Q84</f>
        <v>101997</v>
      </c>
      <c r="U84" s="189">
        <f>+T84/$T$60</f>
        <v>0.0450752513682067</v>
      </c>
      <c r="V84" s="224">
        <f>(T84-R84)/R84</f>
        <v>-0.6117565108825567</v>
      </c>
      <c r="W84" s="188">
        <f>+W81-W85</f>
        <v>587226</v>
      </c>
      <c r="X84" s="189">
        <f>+W84/$W$60</f>
        <v>0.0905959490037741</v>
      </c>
      <c r="Y84" s="217">
        <f>+Y81-Y85</f>
        <v>428152</v>
      </c>
      <c r="Z84" s="189">
        <f>+Y84/$Y$60</f>
        <v>0.05388666195871154</v>
      </c>
      <c r="AA84" s="224">
        <f>(Y84-W84)/W84</f>
        <v>-0.2708905940813247</v>
      </c>
    </row>
    <row r="85" spans="1:27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20"/>
        <v>0.00011296358517454322</v>
      </c>
      <c r="F85" s="198">
        <f>(D85-B85)/B85</f>
        <v>-0.74609375</v>
      </c>
      <c r="G85" s="219">
        <v>1388</v>
      </c>
      <c r="H85" s="198">
        <f t="shared" si="21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220">
        <v>920</v>
      </c>
      <c r="R85" s="219">
        <f>+W85-L85-N85-P85</f>
        <v>590</v>
      </c>
      <c r="S85" s="225">
        <f>+R85/$R$60</f>
        <v>0.00032998759470364317</v>
      </c>
      <c r="T85" s="220">
        <f>+Y85-M85-O85-Q85</f>
        <v>779</v>
      </c>
      <c r="U85" s="198">
        <f>+T85/$T$60</f>
        <v>0.00034426130980159237</v>
      </c>
      <c r="V85" s="225">
        <f>(T85-R85)/R85</f>
        <v>0.32033898305084746</v>
      </c>
      <c r="W85" s="219">
        <v>2290</v>
      </c>
      <c r="X85" s="198">
        <f>+W85/$W$60</f>
        <v>0.00035329621511759134</v>
      </c>
      <c r="Y85" s="220">
        <v>2667</v>
      </c>
      <c r="Z85" s="198">
        <f>+Y85/$Y$60</f>
        <v>0.0003356652017131385</v>
      </c>
      <c r="AA85" s="225">
        <f>(Y85-W85)/W85</f>
        <v>0.1646288209606987</v>
      </c>
    </row>
    <row r="86" spans="1:27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20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21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222">
        <v>96791</v>
      </c>
      <c r="R86" s="192">
        <f>+W86-L86-N86-P86</f>
        <v>263304</v>
      </c>
      <c r="S86" s="226">
        <f>+R86/$R$60</f>
        <v>0.1472661926031323</v>
      </c>
      <c r="T86" s="222">
        <f>+Y86-M86-O86-Q86</f>
        <v>102776</v>
      </c>
      <c r="U86" s="193">
        <f>+T86/$T$60</f>
        <v>0.045419512678008284</v>
      </c>
      <c r="V86" s="226">
        <f>(T86-R86)/R86</f>
        <v>-0.6096679123750494</v>
      </c>
      <c r="W86" s="192">
        <f>SUM(W84:W85)</f>
        <v>589516</v>
      </c>
      <c r="X86" s="193">
        <f>+W86/$W$60</f>
        <v>0.0909492452188917</v>
      </c>
      <c r="Y86" s="222">
        <f>SUM(Y84:Y85)</f>
        <v>430819</v>
      </c>
      <c r="Z86" s="193">
        <f>+Y86/$Y$60</f>
        <v>0.05422232716042468</v>
      </c>
      <c r="AA86" s="226">
        <f>(Y86-W86)/W86</f>
        <v>-0.26919880037183047</v>
      </c>
    </row>
    <row r="87" spans="1:27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20"/>
        <v>0.13608694140955382</v>
      </c>
      <c r="F87" s="202">
        <f>(D87-B87)/B87</f>
        <v>-0.008667763851964383</v>
      </c>
      <c r="G87" s="203">
        <v>437041</v>
      </c>
      <c r="H87" s="202">
        <f t="shared" si="21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3">
        <v>270787</v>
      </c>
      <c r="R87" s="203">
        <f>+W87-L87-N87-P87</f>
        <v>190637</v>
      </c>
      <c r="S87" s="227">
        <f>+R87/$R$60</f>
        <v>0.10662346625681089</v>
      </c>
      <c r="T87" s="203">
        <f>+Y87-M87-O87-Q87</f>
        <v>245884</v>
      </c>
      <c r="U87" s="228">
        <f>+T87/$T$60</f>
        <v>0.10866283427375448</v>
      </c>
      <c r="V87" s="227">
        <f>(T87-R87)/R87</f>
        <v>0.28980208459008483</v>
      </c>
      <c r="W87" s="203">
        <v>835701</v>
      </c>
      <c r="X87" s="228">
        <f>+W87/$W$60</f>
        <v>0.1289301311222647</v>
      </c>
      <c r="Y87" s="203">
        <v>975554</v>
      </c>
      <c r="Z87" s="228">
        <f>+Y87/$Y$60</f>
        <v>0.1227819760750128</v>
      </c>
      <c r="AA87" s="227">
        <f>(Y87-W87)/W87</f>
        <v>0.16734813049164712</v>
      </c>
    </row>
    <row r="88" ht="15">
      <c r="AT88" s="17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1">
      <selection activeCell="B48" sqref="B48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144" t="s">
        <v>97</v>
      </c>
      <c r="B2" s="380"/>
      <c r="C2" s="380"/>
      <c r="D2" s="380"/>
      <c r="E2" s="380"/>
    </row>
    <row r="3" spans="1:5" ht="15">
      <c r="A3" s="144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4" ht="36" customHeight="1" thickBot="1">
      <c r="A6" s="254"/>
      <c r="B6" s="255" t="s">
        <v>124</v>
      </c>
      <c r="C6" s="249" t="s">
        <v>198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</row>
    <row r="10" spans="1:4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</row>
    <row r="11" spans="1:4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</row>
    <row r="12" spans="1:4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</row>
    <row r="13" spans="1:4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</row>
    <row r="14" spans="1:4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</row>
    <row r="15" spans="1:4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26729</v>
      </c>
      <c r="C17" s="158">
        <v>25395</v>
      </c>
      <c r="D17" s="159">
        <f aca="true" t="shared" si="1" ref="D17:D28">(C17-B17)/B17</f>
        <v>-0.049908339256986796</v>
      </c>
    </row>
    <row r="18" spans="1:4" ht="15.75" thickBot="1">
      <c r="A18" s="155" t="s">
        <v>140</v>
      </c>
      <c r="B18" s="157">
        <v>5699</v>
      </c>
      <c r="C18" s="158">
        <v>6156</v>
      </c>
      <c r="D18" s="159">
        <f t="shared" si="1"/>
        <v>0.08018950693104053</v>
      </c>
    </row>
    <row r="19" spans="1:4" ht="15.75" thickBot="1">
      <c r="A19" s="155" t="s">
        <v>141</v>
      </c>
      <c r="B19" s="157">
        <v>109021</v>
      </c>
      <c r="C19" s="158">
        <v>110760</v>
      </c>
      <c r="D19" s="159">
        <f t="shared" si="1"/>
        <v>0.01595105530127223</v>
      </c>
    </row>
    <row r="20" spans="1:4" ht="15.75" thickBot="1">
      <c r="A20" s="155" t="s">
        <v>142</v>
      </c>
      <c r="B20" s="157">
        <v>3418149</v>
      </c>
      <c r="C20" s="158">
        <v>3893661</v>
      </c>
      <c r="D20" s="159">
        <f t="shared" si="1"/>
        <v>0.13911388883281567</v>
      </c>
    </row>
    <row r="21" spans="1:4" ht="15.75" thickBot="1">
      <c r="A21" s="155" t="s">
        <v>143</v>
      </c>
      <c r="B21" s="157">
        <v>3383722</v>
      </c>
      <c r="C21" s="158">
        <v>3364160</v>
      </c>
      <c r="D21" s="159">
        <f t="shared" si="1"/>
        <v>-0.00578120779425733</v>
      </c>
    </row>
    <row r="22" spans="1:4" ht="15.75" thickBot="1">
      <c r="A22" s="155" t="s">
        <v>144</v>
      </c>
      <c r="B22" s="157">
        <v>82393</v>
      </c>
      <c r="C22" s="158">
        <v>82141</v>
      </c>
      <c r="D22" s="159">
        <f t="shared" si="1"/>
        <v>-0.003058512252254439</v>
      </c>
    </row>
    <row r="23" spans="1:4" ht="15.75" thickBot="1">
      <c r="A23" s="155" t="s">
        <v>145</v>
      </c>
      <c r="B23" s="157">
        <v>2033403</v>
      </c>
      <c r="C23" s="158">
        <v>2036765</v>
      </c>
      <c r="D23" s="159">
        <f t="shared" si="1"/>
        <v>0.001653385974152689</v>
      </c>
    </row>
    <row r="24" spans="1:4" ht="15.75" thickBot="1">
      <c r="A24" s="155" t="s">
        <v>146</v>
      </c>
      <c r="B24" s="157">
        <v>1179957</v>
      </c>
      <c r="C24" s="158">
        <v>1172357</v>
      </c>
      <c r="D24" s="159">
        <f t="shared" si="1"/>
        <v>-0.006440912677326377</v>
      </c>
    </row>
    <row r="25" spans="1:4" ht="15.75" thickBot="1">
      <c r="A25" s="155" t="s">
        <v>147</v>
      </c>
      <c r="B25" s="157">
        <v>355461</v>
      </c>
      <c r="C25" s="158">
        <v>371603</v>
      </c>
      <c r="D25" s="159">
        <f t="shared" si="1"/>
        <v>0.045411451607911976</v>
      </c>
    </row>
    <row r="26" spans="1:4" ht="15.75" thickBot="1">
      <c r="A26" s="160" t="s">
        <v>24</v>
      </c>
      <c r="B26" s="162">
        <v>40645</v>
      </c>
      <c r="C26" s="163">
        <v>42717</v>
      </c>
      <c r="D26" s="167">
        <f t="shared" si="1"/>
        <v>0.05097798007134949</v>
      </c>
    </row>
    <row r="27" spans="1:4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1"/>
        <v>0.04424335500135917</v>
      </c>
    </row>
    <row r="28" spans="1:4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1"/>
        <v>0.0418712871978347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1059660</v>
      </c>
      <c r="C31" s="158">
        <v>1044488</v>
      </c>
      <c r="D31" s="159">
        <f aca="true" t="shared" si="2" ref="D31:D37">(C31-B31)/B31</f>
        <v>-0.014317800049072344</v>
      </c>
    </row>
    <row r="32" spans="1:4" ht="15.75" thickBot="1">
      <c r="A32" s="155" t="s">
        <v>152</v>
      </c>
      <c r="B32" s="157">
        <v>825435</v>
      </c>
      <c r="C32" s="158">
        <v>935523</v>
      </c>
      <c r="D32" s="159">
        <f t="shared" si="2"/>
        <v>0.13336967780624762</v>
      </c>
    </row>
    <row r="33" spans="1:4" ht="15.75" thickBot="1">
      <c r="A33" s="155" t="s">
        <v>153</v>
      </c>
      <c r="B33" s="157">
        <v>172323</v>
      </c>
      <c r="C33" s="158">
        <v>186031</v>
      </c>
      <c r="D33" s="159">
        <f t="shared" si="2"/>
        <v>0.07954829012958224</v>
      </c>
    </row>
    <row r="34" spans="1:4" ht="15.75" thickBot="1">
      <c r="A34" s="155" t="s">
        <v>154</v>
      </c>
      <c r="B34" s="157">
        <v>160628</v>
      </c>
      <c r="C34" s="158">
        <v>122670</v>
      </c>
      <c r="D34" s="159">
        <f t="shared" si="2"/>
        <v>-0.23630998331548672</v>
      </c>
    </row>
    <row r="35" spans="1:4" ht="15.75" thickBot="1">
      <c r="A35" s="155" t="s">
        <v>155</v>
      </c>
      <c r="B35" s="157">
        <v>4415</v>
      </c>
      <c r="C35" s="158">
        <v>3289</v>
      </c>
      <c r="D35" s="159">
        <f t="shared" si="2"/>
        <v>-0.255039637599094</v>
      </c>
    </row>
    <row r="36" spans="1:4" ht="15.75" thickBot="1">
      <c r="A36" s="160" t="s">
        <v>35</v>
      </c>
      <c r="B36" s="162">
        <v>26641</v>
      </c>
      <c r="C36" s="163">
        <v>26274</v>
      </c>
      <c r="D36" s="167">
        <f t="shared" si="2"/>
        <v>-0.013775759168199392</v>
      </c>
    </row>
    <row r="37" spans="1:4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2"/>
        <v>0.030755830549259216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</row>
    <row r="40" spans="1:4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</row>
    <row r="41" spans="1:4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</row>
    <row r="43" spans="1:4" ht="15.75" thickBot="1">
      <c r="A43" s="160" t="s">
        <v>35</v>
      </c>
      <c r="B43" s="161" t="s">
        <v>159</v>
      </c>
      <c r="C43" s="173">
        <v>779</v>
      </c>
      <c r="D43" s="167" t="s">
        <v>88</v>
      </c>
    </row>
    <row r="44" spans="1:4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</row>
    <row r="45" spans="1:4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</row>
    <row r="48" spans="1:4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</row>
    <row r="49" spans="1:4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</row>
    <row r="50" spans="1:4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144" t="s">
        <v>192</v>
      </c>
      <c r="B54" s="380"/>
      <c r="C54" s="380"/>
      <c r="D54" s="380"/>
      <c r="E54" s="380"/>
    </row>
    <row r="55" spans="1:5" ht="15">
      <c r="A55" s="144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6" ht="15.75" customHeight="1" thickBot="1">
      <c r="A58" s="256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1726220</v>
      </c>
      <c r="C60" s="184">
        <f aca="true" t="shared" si="3" ref="C60:C80">+B60/$B$60</f>
        <v>1</v>
      </c>
      <c r="D60" s="185">
        <v>2104216</v>
      </c>
      <c r="E60" s="184">
        <f aca="true" t="shared" si="4" ref="E60:E80">+D60/$D$60</f>
        <v>1</v>
      </c>
      <c r="F60" s="184">
        <f aca="true" t="shared" si="5" ref="F60:F80">(D60-B60)/B60</f>
        <v>0.21897324790582892</v>
      </c>
    </row>
    <row r="61" spans="1:6" ht="15.75" thickBot="1">
      <c r="A61" s="186" t="s">
        <v>45</v>
      </c>
      <c r="B61" s="188">
        <v>-972781</v>
      </c>
      <c r="C61" s="189">
        <f t="shared" si="3"/>
        <v>-0.5635324582034735</v>
      </c>
      <c r="D61" s="190">
        <v>-1196310</v>
      </c>
      <c r="E61" s="189">
        <f t="shared" si="4"/>
        <v>-0.5685300368403243</v>
      </c>
      <c r="F61" s="189">
        <f t="shared" si="5"/>
        <v>0.22978347644536642</v>
      </c>
    </row>
    <row r="62" spans="1:6" ht="15.75" thickBot="1">
      <c r="A62" s="191" t="s">
        <v>95</v>
      </c>
      <c r="B62" s="192">
        <v>753439</v>
      </c>
      <c r="C62" s="193">
        <f t="shared" si="3"/>
        <v>0.4364675417965265</v>
      </c>
      <c r="D62" s="194">
        <v>907906</v>
      </c>
      <c r="E62" s="193">
        <f t="shared" si="4"/>
        <v>0.4314699631596756</v>
      </c>
      <c r="F62" s="193">
        <f t="shared" si="5"/>
        <v>0.205015933605773</v>
      </c>
    </row>
    <row r="63" spans="1:6" ht="15.75" thickBot="1">
      <c r="A63" s="186" t="s">
        <v>170</v>
      </c>
      <c r="B63" s="188">
        <v>-96265</v>
      </c>
      <c r="C63" s="189">
        <f t="shared" si="3"/>
        <v>-0.05576635654783284</v>
      </c>
      <c r="D63" s="190">
        <v>-97009</v>
      </c>
      <c r="E63" s="189">
        <f t="shared" si="4"/>
        <v>-0.046102206237382475</v>
      </c>
      <c r="F63" s="189">
        <f t="shared" si="5"/>
        <v>0.007728665662494157</v>
      </c>
    </row>
    <row r="64" spans="1:6" ht="15.75" thickBot="1">
      <c r="A64" s="186" t="s">
        <v>171</v>
      </c>
      <c r="B64" s="188">
        <v>-436316</v>
      </c>
      <c r="C64" s="189">
        <f t="shared" si="3"/>
        <v>-0.25275804937956925</v>
      </c>
      <c r="D64" s="190">
        <v>-547935</v>
      </c>
      <c r="E64" s="189">
        <f t="shared" si="4"/>
        <v>-0.2603986472871606</v>
      </c>
      <c r="F64" s="189">
        <f t="shared" si="5"/>
        <v>0.2558214688436821</v>
      </c>
    </row>
    <row r="65" spans="1:6" ht="15.75" thickBot="1">
      <c r="A65" s="186" t="s">
        <v>172</v>
      </c>
      <c r="B65" s="188">
        <v>-32449</v>
      </c>
      <c r="C65" s="189">
        <f t="shared" si="3"/>
        <v>-0.018797719873480785</v>
      </c>
      <c r="D65" s="190">
        <v>-34692</v>
      </c>
      <c r="E65" s="189">
        <f t="shared" si="4"/>
        <v>-0.016486900584350657</v>
      </c>
      <c r="F65" s="189">
        <f t="shared" si="5"/>
        <v>0.06912385589694597</v>
      </c>
    </row>
    <row r="66" spans="1:6" ht="15.75" thickBot="1">
      <c r="A66" s="186" t="s">
        <v>173</v>
      </c>
      <c r="B66" s="188">
        <v>8166</v>
      </c>
      <c r="C66" s="189">
        <f t="shared" si="3"/>
        <v>0.004730567366847795</v>
      </c>
      <c r="D66" s="190">
        <v>3848</v>
      </c>
      <c r="E66" s="189">
        <f t="shared" si="4"/>
        <v>0.0018287096001551172</v>
      </c>
      <c r="F66" s="189">
        <f t="shared" si="5"/>
        <v>-0.5287778594170953</v>
      </c>
    </row>
    <row r="67" spans="1:6" ht="15.75" thickBot="1">
      <c r="A67" s="186" t="s">
        <v>174</v>
      </c>
      <c r="B67" s="188">
        <v>2206</v>
      </c>
      <c r="C67" s="189">
        <f t="shared" si="3"/>
        <v>0.0012779367635643198</v>
      </c>
      <c r="D67" s="190">
        <v>1169</v>
      </c>
      <c r="E67" s="189">
        <f t="shared" si="4"/>
        <v>0.0005555513312321549</v>
      </c>
      <c r="F67" s="189">
        <f t="shared" si="5"/>
        <v>-0.4700815956482321</v>
      </c>
    </row>
    <row r="68" spans="1:6" ht="15.75" thickBot="1">
      <c r="A68" s="182" t="s">
        <v>175</v>
      </c>
      <c r="B68" s="183">
        <v>198781</v>
      </c>
      <c r="C68" s="184">
        <f t="shared" si="3"/>
        <v>0.11515392012605577</v>
      </c>
      <c r="D68" s="185">
        <v>233287</v>
      </c>
      <c r="E68" s="184">
        <f t="shared" si="4"/>
        <v>0.11086646998216913</v>
      </c>
      <c r="F68" s="184">
        <f t="shared" si="5"/>
        <v>0.17358801897565662</v>
      </c>
    </row>
    <row r="69" spans="1:6" ht="15.75" thickBot="1">
      <c r="A69" s="186" t="s">
        <v>176</v>
      </c>
      <c r="B69" s="188">
        <v>3035</v>
      </c>
      <c r="C69" s="189">
        <f t="shared" si="3"/>
        <v>0.0017581768256653267</v>
      </c>
      <c r="D69" s="190">
        <v>2165</v>
      </c>
      <c r="E69" s="189">
        <f t="shared" si="4"/>
        <v>0.0010288867682785418</v>
      </c>
      <c r="F69" s="189">
        <f t="shared" si="5"/>
        <v>-0.28665568369028005</v>
      </c>
    </row>
    <row r="70" spans="1:6" ht="15.75" thickBot="1">
      <c r="A70" s="186" t="s">
        <v>177</v>
      </c>
      <c r="B70" s="188">
        <v>-50910</v>
      </c>
      <c r="C70" s="189">
        <f t="shared" si="3"/>
        <v>-0.029492185237107667</v>
      </c>
      <c r="D70" s="190">
        <v>-70846</v>
      </c>
      <c r="E70" s="189">
        <f t="shared" si="4"/>
        <v>-0.03366859676002844</v>
      </c>
      <c r="F70" s="189">
        <f t="shared" si="5"/>
        <v>0.3915930072677274</v>
      </c>
    </row>
    <row r="71" spans="1:6" ht="15.75" thickBot="1">
      <c r="A71" s="186" t="s">
        <v>194</v>
      </c>
      <c r="B71" s="188">
        <v>46468</v>
      </c>
      <c r="C71" s="189">
        <f t="shared" si="3"/>
        <v>0.026918932696875255</v>
      </c>
      <c r="D71" s="190">
        <v>50453</v>
      </c>
      <c r="E71" s="189">
        <f t="shared" si="4"/>
        <v>0.023977101210141925</v>
      </c>
      <c r="F71" s="189">
        <f t="shared" si="5"/>
        <v>0.08575794094860979</v>
      </c>
    </row>
    <row r="72" spans="1:6" ht="15.75" thickBot="1">
      <c r="A72" s="186" t="s">
        <v>178</v>
      </c>
      <c r="B72" s="188">
        <v>5949</v>
      </c>
      <c r="C72" s="189">
        <f t="shared" si="3"/>
        <v>0.003446258298478757</v>
      </c>
      <c r="D72" s="190">
        <v>-9738</v>
      </c>
      <c r="E72" s="189">
        <f t="shared" si="4"/>
        <v>-0.004627851893531843</v>
      </c>
      <c r="F72" s="189">
        <f t="shared" si="5"/>
        <v>-2.636913767019667</v>
      </c>
    </row>
    <row r="73" spans="1:6" ht="15.75" thickBot="1">
      <c r="A73" s="186" t="s">
        <v>179</v>
      </c>
      <c r="B73" s="188">
        <v>-4194</v>
      </c>
      <c r="C73" s="189">
        <f t="shared" si="3"/>
        <v>-0.002429586031907868</v>
      </c>
      <c r="D73" s="190">
        <v>-11041</v>
      </c>
      <c r="E73" s="189">
        <f t="shared" si="4"/>
        <v>-0.005247084900029274</v>
      </c>
      <c r="F73" s="189">
        <f t="shared" si="5"/>
        <v>1.6325703385789223</v>
      </c>
    </row>
    <row r="74" spans="1:6" ht="15.75" thickBot="1">
      <c r="A74" s="186" t="s">
        <v>180</v>
      </c>
      <c r="B74" s="187">
        <v>390</v>
      </c>
      <c r="C74" s="189">
        <f t="shared" si="3"/>
        <v>0.00022592717034908643</v>
      </c>
      <c r="D74" s="195">
        <v>185</v>
      </c>
      <c r="E74" s="189">
        <f t="shared" si="4"/>
        <v>8.791873077668833E-05</v>
      </c>
      <c r="F74" s="189">
        <f t="shared" si="5"/>
        <v>-0.5256410256410257</v>
      </c>
    </row>
    <row r="75" spans="1:6" ht="15.75" thickBot="1">
      <c r="A75" s="191" t="s">
        <v>182</v>
      </c>
      <c r="B75" s="192">
        <v>199519</v>
      </c>
      <c r="C75" s="193">
        <f t="shared" si="3"/>
        <v>0.11558144384840865</v>
      </c>
      <c r="D75" s="194">
        <v>194465</v>
      </c>
      <c r="E75" s="193">
        <f t="shared" si="4"/>
        <v>0.09241684313777673</v>
      </c>
      <c r="F75" s="193">
        <f t="shared" si="5"/>
        <v>-0.025330920864679553</v>
      </c>
    </row>
    <row r="76" spans="1:6" ht="15.75" thickBot="1">
      <c r="A76" s="186" t="s">
        <v>183</v>
      </c>
      <c r="B76" s="188">
        <v>-51436</v>
      </c>
      <c r="C76" s="189">
        <f t="shared" si="3"/>
        <v>-0.02979689726686054</v>
      </c>
      <c r="D76" s="190">
        <v>-56024</v>
      </c>
      <c r="E76" s="189">
        <f t="shared" si="4"/>
        <v>-0.026624643097476686</v>
      </c>
      <c r="F76" s="189">
        <f t="shared" si="5"/>
        <v>0.08919822692277782</v>
      </c>
    </row>
    <row r="77" spans="1:6" ht="15.75" thickBot="1">
      <c r="A77" s="196" t="s">
        <v>184</v>
      </c>
      <c r="B77" s="197">
        <v>3407</v>
      </c>
      <c r="C77" s="198">
        <f t="shared" si="3"/>
        <v>0.0019736765881521474</v>
      </c>
      <c r="D77" s="199">
        <v>14256</v>
      </c>
      <c r="E77" s="198">
        <f t="shared" si="4"/>
        <v>0.006774969870013345</v>
      </c>
      <c r="F77" s="198">
        <f t="shared" si="5"/>
        <v>3.1843263868506018</v>
      </c>
    </row>
    <row r="78" spans="1:6" ht="15.75" thickBot="1">
      <c r="A78" s="191" t="s">
        <v>185</v>
      </c>
      <c r="B78" s="192">
        <v>151490</v>
      </c>
      <c r="C78" s="193">
        <f t="shared" si="3"/>
        <v>0.08775822316970026</v>
      </c>
      <c r="D78" s="194">
        <v>152697</v>
      </c>
      <c r="E78" s="193">
        <f t="shared" si="4"/>
        <v>0.0725671699103134</v>
      </c>
      <c r="F78" s="193">
        <f t="shared" si="5"/>
        <v>0.007967522608753053</v>
      </c>
    </row>
    <row r="79" spans="1:6" ht="15.75" thickBot="1">
      <c r="A79" s="186" t="s">
        <v>186</v>
      </c>
      <c r="B79" s="187">
        <v>-304</v>
      </c>
      <c r="C79" s="189">
        <f t="shared" si="3"/>
        <v>-0.00017610733278492893</v>
      </c>
      <c r="D79" s="195">
        <v>-164</v>
      </c>
      <c r="E79" s="189">
        <f t="shared" si="4"/>
        <v>-7.793876674257775E-05</v>
      </c>
      <c r="F79" s="189">
        <f t="shared" si="5"/>
        <v>-0.4605263157894737</v>
      </c>
    </row>
    <row r="80" spans="1:6" ht="15">
      <c r="A80" s="200" t="s">
        <v>187</v>
      </c>
      <c r="B80" s="201">
        <v>151186</v>
      </c>
      <c r="C80" s="202">
        <f t="shared" si="3"/>
        <v>0.08758211583691534</v>
      </c>
      <c r="D80" s="203">
        <v>152533</v>
      </c>
      <c r="E80" s="202">
        <f t="shared" si="4"/>
        <v>0.07248923114357081</v>
      </c>
      <c r="F80" s="202">
        <f t="shared" si="5"/>
        <v>0.008909555117537339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150991</v>
      </c>
      <c r="C83" s="189">
        <f>+B83/$B$60</f>
        <v>0.0874691522517408</v>
      </c>
      <c r="D83" s="217">
        <v>151672</v>
      </c>
      <c r="E83" s="189">
        <f>+D83/$D$60</f>
        <v>0.07208005261817228</v>
      </c>
      <c r="F83" s="189">
        <f>(D83-B83)/B83</f>
        <v>0.004510202594856647</v>
      </c>
    </row>
    <row r="84" spans="1:6" ht="15.75" thickBot="1">
      <c r="A84" s="218" t="s">
        <v>96</v>
      </c>
      <c r="B84" s="219">
        <v>195</v>
      </c>
      <c r="C84" s="198">
        <f>+B84/$B$60</f>
        <v>0.00011296358517454322</v>
      </c>
      <c r="D84" s="220">
        <v>861</v>
      </c>
      <c r="E84" s="198">
        <f>+D84/$D$60</f>
        <v>0.0004091785253985332</v>
      </c>
      <c r="F84" s="198">
        <f>(D84-B84)/B84</f>
        <v>3.4153846153846152</v>
      </c>
    </row>
    <row r="85" spans="1:6" ht="15.75" thickBot="1">
      <c r="A85" s="221" t="s">
        <v>187</v>
      </c>
      <c r="B85" s="192">
        <v>151186</v>
      </c>
      <c r="C85" s="193">
        <f>+B85/$B$60</f>
        <v>0.08758211583691534</v>
      </c>
      <c r="D85" s="222">
        <v>152533</v>
      </c>
      <c r="E85" s="193">
        <f>+D85/$D$60</f>
        <v>0.07248923114357081</v>
      </c>
      <c r="F85" s="193">
        <f>(D85-B85)/B85</f>
        <v>0.008909555117537339</v>
      </c>
    </row>
    <row r="86" spans="1:6" ht="15">
      <c r="A86" s="200" t="s">
        <v>94</v>
      </c>
      <c r="B86" s="203">
        <v>234916</v>
      </c>
      <c r="C86" s="202">
        <f>+B86/$B$60</f>
        <v>0.13608694140955382</v>
      </c>
      <c r="D86" s="203">
        <v>280995</v>
      </c>
      <c r="E86" s="202">
        <f>+D86/$D$60</f>
        <v>0.13353904732213803</v>
      </c>
      <c r="F86" s="202">
        <f>(D86-B86)/B86</f>
        <v>0.1961509646001124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7" ht="36" customHeight="1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</row>
    <row r="10" spans="1:7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</row>
    <row r="11" spans="1:7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</row>
    <row r="12" spans="1:7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</row>
    <row r="13" spans="1:7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</row>
    <row r="14" spans="1:7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</row>
    <row r="15" spans="1:7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26729</v>
      </c>
      <c r="C17" s="158">
        <v>25395</v>
      </c>
      <c r="D17" s="159">
        <f aca="true" t="shared" si="2" ref="D17:D28">(C17-B17)/B17</f>
        <v>-0.049908339256986796</v>
      </c>
      <c r="E17" s="157">
        <v>26729</v>
      </c>
      <c r="F17" s="158">
        <v>26190</v>
      </c>
      <c r="G17" s="159">
        <f aca="true" t="shared" si="3" ref="G17:G28">(F17-E17)/E17</f>
        <v>-0.02016536346290546</v>
      </c>
    </row>
    <row r="18" spans="1:7" ht="15.75" thickBot="1">
      <c r="A18" s="155" t="s">
        <v>140</v>
      </c>
      <c r="B18" s="157">
        <v>5699</v>
      </c>
      <c r="C18" s="158">
        <v>6156</v>
      </c>
      <c r="D18" s="159">
        <f t="shared" si="2"/>
        <v>0.08018950693104053</v>
      </c>
      <c r="E18" s="157">
        <v>5699</v>
      </c>
      <c r="F18" s="158">
        <v>6491</v>
      </c>
      <c r="G18" s="159">
        <f t="shared" si="3"/>
        <v>0.1389717494297245</v>
      </c>
    </row>
    <row r="19" spans="1:7" ht="15.75" thickBot="1">
      <c r="A19" s="155" t="s">
        <v>141</v>
      </c>
      <c r="B19" s="157">
        <v>109021</v>
      </c>
      <c r="C19" s="158">
        <v>110760</v>
      </c>
      <c r="D19" s="159">
        <f t="shared" si="2"/>
        <v>0.01595105530127223</v>
      </c>
      <c r="E19" s="157">
        <v>109021</v>
      </c>
      <c r="F19" s="158">
        <v>161255</v>
      </c>
      <c r="G19" s="159">
        <f t="shared" si="3"/>
        <v>0.47911870190146855</v>
      </c>
    </row>
    <row r="20" spans="1:7" ht="15.75" thickBot="1">
      <c r="A20" s="155" t="s">
        <v>142</v>
      </c>
      <c r="B20" s="157">
        <v>3418149</v>
      </c>
      <c r="C20" s="158">
        <v>3893661</v>
      </c>
      <c r="D20" s="159">
        <f t="shared" si="2"/>
        <v>0.13911388883281567</v>
      </c>
      <c r="E20" s="157">
        <v>3418149</v>
      </c>
      <c r="F20" s="158">
        <v>3756035</v>
      </c>
      <c r="G20" s="159">
        <f t="shared" si="3"/>
        <v>0.09885057673027127</v>
      </c>
    </row>
    <row r="21" spans="1:7" ht="15.75" thickBot="1">
      <c r="A21" s="155" t="s">
        <v>143</v>
      </c>
      <c r="B21" s="157">
        <v>3383722</v>
      </c>
      <c r="C21" s="158">
        <v>3364160</v>
      </c>
      <c r="D21" s="159">
        <f t="shared" si="2"/>
        <v>-0.00578120779425733</v>
      </c>
      <c r="E21" s="157">
        <v>3383722</v>
      </c>
      <c r="F21" s="158">
        <v>3312068</v>
      </c>
      <c r="G21" s="159">
        <f t="shared" si="3"/>
        <v>-0.0211760895250851</v>
      </c>
    </row>
    <row r="22" spans="1:7" ht="15.75" thickBot="1">
      <c r="A22" s="155" t="s">
        <v>144</v>
      </c>
      <c r="B22" s="157">
        <v>82393</v>
      </c>
      <c r="C22" s="158">
        <v>82141</v>
      </c>
      <c r="D22" s="159">
        <f t="shared" si="2"/>
        <v>-0.003058512252254439</v>
      </c>
      <c r="E22" s="157">
        <v>82393</v>
      </c>
      <c r="F22" s="158">
        <v>77368</v>
      </c>
      <c r="G22" s="159">
        <f t="shared" si="3"/>
        <v>-0.06098819074435935</v>
      </c>
    </row>
    <row r="23" spans="1:7" ht="15.75" thickBot="1">
      <c r="A23" s="155" t="s">
        <v>145</v>
      </c>
      <c r="B23" s="157">
        <v>2033403</v>
      </c>
      <c r="C23" s="158">
        <v>2036765</v>
      </c>
      <c r="D23" s="159">
        <f t="shared" si="2"/>
        <v>0.001653385974152689</v>
      </c>
      <c r="E23" s="157">
        <v>2033403</v>
      </c>
      <c r="F23" s="158">
        <v>2018384</v>
      </c>
      <c r="G23" s="159">
        <f t="shared" si="3"/>
        <v>-0.007386140376501854</v>
      </c>
    </row>
    <row r="24" spans="1:7" ht="15.75" thickBot="1">
      <c r="A24" s="155" t="s">
        <v>146</v>
      </c>
      <c r="B24" s="157">
        <v>1179957</v>
      </c>
      <c r="C24" s="158">
        <v>1172357</v>
      </c>
      <c r="D24" s="159">
        <f t="shared" si="2"/>
        <v>-0.006440912677326377</v>
      </c>
      <c r="E24" s="157">
        <v>1179957</v>
      </c>
      <c r="F24" s="158">
        <v>1155162</v>
      </c>
      <c r="G24" s="159">
        <f t="shared" si="3"/>
        <v>-0.021013477609777304</v>
      </c>
    </row>
    <row r="25" spans="1:7" ht="15.75" thickBot="1">
      <c r="A25" s="155" t="s">
        <v>147</v>
      </c>
      <c r="B25" s="157">
        <v>355461</v>
      </c>
      <c r="C25" s="158">
        <v>371603</v>
      </c>
      <c r="D25" s="159">
        <f t="shared" si="2"/>
        <v>0.045411451607911976</v>
      </c>
      <c r="E25" s="157">
        <v>355461</v>
      </c>
      <c r="F25" s="158">
        <v>365896</v>
      </c>
      <c r="G25" s="159">
        <f t="shared" si="3"/>
        <v>0.029356244426252107</v>
      </c>
    </row>
    <row r="26" spans="1:7" ht="15.75" thickBot="1">
      <c r="A26" s="160" t="s">
        <v>24</v>
      </c>
      <c r="B26" s="162">
        <v>40645</v>
      </c>
      <c r="C26" s="163">
        <v>42717</v>
      </c>
      <c r="D26" s="167">
        <f t="shared" si="2"/>
        <v>0.05097798007134949</v>
      </c>
      <c r="E26" s="162">
        <v>40645</v>
      </c>
      <c r="F26" s="163">
        <v>44171</v>
      </c>
      <c r="G26" s="167">
        <f t="shared" si="3"/>
        <v>0.08675113790134088</v>
      </c>
    </row>
    <row r="27" spans="1:7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2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3"/>
        <v>0.02706498875101209</v>
      </c>
    </row>
    <row r="28" spans="1:7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2"/>
        <v>0.0418712871978347</v>
      </c>
      <c r="E28" s="165">
        <f>+E15+E27</f>
        <v>13178052</v>
      </c>
      <c r="F28" s="166">
        <f>+F15+F27</f>
        <v>13437908</v>
      </c>
      <c r="G28" s="168">
        <f t="shared" si="3"/>
        <v>0.019718847671871383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1059660</v>
      </c>
      <c r="C31" s="158">
        <v>1044488</v>
      </c>
      <c r="D31" s="159">
        <f aca="true" t="shared" si="4" ref="D31:D37">(C31-B31)/B31</f>
        <v>-0.014317800049072344</v>
      </c>
      <c r="E31" s="157">
        <v>1059660</v>
      </c>
      <c r="F31" s="158">
        <v>862246</v>
      </c>
      <c r="G31" s="159">
        <f aca="true" t="shared" si="5" ref="G31:G37">(F31-E31)/E31</f>
        <v>-0.18629937904610913</v>
      </c>
    </row>
    <row r="32" spans="1:7" ht="15.75" thickBot="1">
      <c r="A32" s="155" t="s">
        <v>152</v>
      </c>
      <c r="B32" s="157">
        <v>825435</v>
      </c>
      <c r="C32" s="158">
        <v>935523</v>
      </c>
      <c r="D32" s="159">
        <f t="shared" si="4"/>
        <v>0.13336967780624762</v>
      </c>
      <c r="E32" s="157">
        <v>825435</v>
      </c>
      <c r="F32" s="158">
        <v>861844</v>
      </c>
      <c r="G32" s="159">
        <f t="shared" si="5"/>
        <v>0.044108863811202575</v>
      </c>
    </row>
    <row r="33" spans="1:7" ht="15.75" thickBot="1">
      <c r="A33" s="155" t="s">
        <v>153</v>
      </c>
      <c r="B33" s="157">
        <v>172323</v>
      </c>
      <c r="C33" s="158">
        <v>186031</v>
      </c>
      <c r="D33" s="159">
        <f t="shared" si="4"/>
        <v>0.07954829012958224</v>
      </c>
      <c r="E33" s="157">
        <v>172323</v>
      </c>
      <c r="F33" s="158">
        <v>205184</v>
      </c>
      <c r="G33" s="159">
        <f t="shared" si="5"/>
        <v>0.19069421957602872</v>
      </c>
    </row>
    <row r="34" spans="1:7" ht="15.75" thickBot="1">
      <c r="A34" s="155" t="s">
        <v>154</v>
      </c>
      <c r="B34" s="157">
        <v>160628</v>
      </c>
      <c r="C34" s="158">
        <v>122670</v>
      </c>
      <c r="D34" s="159">
        <f t="shared" si="4"/>
        <v>-0.23630998331548672</v>
      </c>
      <c r="E34" s="157">
        <v>160628</v>
      </c>
      <c r="F34" s="158">
        <v>129825</v>
      </c>
      <c r="G34" s="159">
        <f t="shared" si="5"/>
        <v>-0.19176606818238415</v>
      </c>
    </row>
    <row r="35" spans="1:7" ht="15.75" thickBot="1">
      <c r="A35" s="155" t="s">
        <v>155</v>
      </c>
      <c r="B35" s="157">
        <v>4415</v>
      </c>
      <c r="C35" s="158">
        <v>3289</v>
      </c>
      <c r="D35" s="159">
        <f t="shared" si="4"/>
        <v>-0.255039637599094</v>
      </c>
      <c r="E35" s="157">
        <v>4415</v>
      </c>
      <c r="F35" s="158">
        <v>2901</v>
      </c>
      <c r="G35" s="159">
        <f t="shared" si="5"/>
        <v>-0.34292185730464325</v>
      </c>
    </row>
    <row r="36" spans="1:7" ht="15.75" thickBot="1">
      <c r="A36" s="160" t="s">
        <v>35</v>
      </c>
      <c r="B36" s="162">
        <v>26641</v>
      </c>
      <c r="C36" s="163">
        <v>26274</v>
      </c>
      <c r="D36" s="167">
        <f t="shared" si="4"/>
        <v>-0.013775759168199392</v>
      </c>
      <c r="E36" s="162">
        <v>26641</v>
      </c>
      <c r="F36" s="163">
        <v>22619</v>
      </c>
      <c r="G36" s="167">
        <f t="shared" si="5"/>
        <v>-0.15097030892233776</v>
      </c>
    </row>
    <row r="37" spans="1:7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4"/>
        <v>0.030755830549259216</v>
      </c>
      <c r="E37" s="165">
        <f>SUM(E31:E36)</f>
        <v>2249102</v>
      </c>
      <c r="F37" s="166">
        <f>SUM(F31:F36)</f>
        <v>2084619</v>
      </c>
      <c r="G37" s="168">
        <f t="shared" si="5"/>
        <v>-0.07313274364613076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</row>
    <row r="40" spans="1:7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</row>
    <row r="42" spans="1:7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</row>
    <row r="43" spans="1:7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</row>
    <row r="44" spans="1:7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</row>
    <row r="45" spans="1:7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</row>
    <row r="48" spans="1:7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</row>
    <row r="49" spans="1:7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</row>
    <row r="50" spans="1:7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203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1" customFormat="1" ht="15.75" thickBot="1">
      <c r="A58" s="262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  <c r="G58" s="256" t="s">
        <v>102</v>
      </c>
      <c r="H58" s="263" t="s">
        <v>193</v>
      </c>
      <c r="I58" s="256" t="s">
        <v>104</v>
      </c>
      <c r="J58" s="256" t="s">
        <v>98</v>
      </c>
      <c r="K58" s="263" t="s">
        <v>204</v>
      </c>
      <c r="L58" s="256" t="s">
        <v>98</v>
      </c>
      <c r="M58" s="256" t="s">
        <v>99</v>
      </c>
      <c r="N58" s="256" t="s">
        <v>106</v>
      </c>
      <c r="O58" s="256" t="s">
        <v>98</v>
      </c>
      <c r="P58" s="263" t="s">
        <v>205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1726220</v>
      </c>
      <c r="C60" s="184">
        <f aca="true" t="shared" si="6" ref="C60:C81">+B60/$B$60</f>
        <v>1</v>
      </c>
      <c r="D60" s="185">
        <v>2104216</v>
      </c>
      <c r="E60" s="184">
        <f aca="true" t="shared" si="7" ref="E60:E81">+D60/$D$60</f>
        <v>1</v>
      </c>
      <c r="F60" s="184">
        <f aca="true" t="shared" si="8" ref="F60:F74">(D60-B60)/B60</f>
        <v>0.21897324790582892</v>
      </c>
      <c r="G60" s="183">
        <v>1726220</v>
      </c>
      <c r="H60" s="185">
        <v>2104216</v>
      </c>
      <c r="I60" s="183">
        <v>1857181</v>
      </c>
      <c r="J60" s="184">
        <f aca="true" t="shared" si="9" ref="J60:J81">I60/$I$60</f>
        <v>1</v>
      </c>
      <c r="K60" s="185">
        <v>2101067</v>
      </c>
      <c r="L60" s="184">
        <f aca="true" t="shared" si="10" ref="L60:L81">+K60/$K$60</f>
        <v>1</v>
      </c>
      <c r="M60" s="184">
        <f aca="true" t="shared" si="11" ref="M60:M65">(K60-I60)/I60</f>
        <v>0.13132053364750124</v>
      </c>
      <c r="N60" s="240">
        <f aca="true" t="shared" si="12" ref="N60:N81">+G60+I60</f>
        <v>3583401</v>
      </c>
      <c r="O60" s="184">
        <f aca="true" t="shared" si="13" ref="O60:O81">N60/$N$60</f>
        <v>1</v>
      </c>
      <c r="P60" s="230">
        <f aca="true" t="shared" si="14" ref="P60:P74">+H60+K60</f>
        <v>4205283</v>
      </c>
      <c r="Q60" s="184">
        <f aca="true" t="shared" si="15" ref="Q60:Q81">P60/$P$60</f>
        <v>1</v>
      </c>
      <c r="R60" s="184">
        <f aca="true" t="shared" si="16" ref="R60:R81">(P60-N60)/N60</f>
        <v>0.17354518793738127</v>
      </c>
    </row>
    <row r="61" spans="1:18" ht="15.75" thickBot="1">
      <c r="A61" s="186" t="s">
        <v>45</v>
      </c>
      <c r="B61" s="188">
        <v>-972781</v>
      </c>
      <c r="C61" s="189">
        <f t="shared" si="6"/>
        <v>-0.5635324582034735</v>
      </c>
      <c r="D61" s="190">
        <v>-1196310</v>
      </c>
      <c r="E61" s="189">
        <f t="shared" si="7"/>
        <v>-0.5685300368403243</v>
      </c>
      <c r="F61" s="189">
        <f t="shared" si="8"/>
        <v>0.22978347644536642</v>
      </c>
      <c r="G61" s="188">
        <v>-972781</v>
      </c>
      <c r="H61" s="190">
        <v>-1196310</v>
      </c>
      <c r="I61" s="188">
        <v>-1044465</v>
      </c>
      <c r="J61" s="189">
        <f t="shared" si="9"/>
        <v>-0.5623926800888013</v>
      </c>
      <c r="K61" s="190">
        <v>-1202985</v>
      </c>
      <c r="L61" s="189">
        <f t="shared" si="10"/>
        <v>-0.5725590854551521</v>
      </c>
      <c r="M61" s="189">
        <f t="shared" si="11"/>
        <v>0.15177148109319125</v>
      </c>
      <c r="N61" s="241">
        <f t="shared" si="12"/>
        <v>-2017246</v>
      </c>
      <c r="O61" s="189">
        <f t="shared" si="13"/>
        <v>-0.5629417416582738</v>
      </c>
      <c r="P61" s="231">
        <f t="shared" si="14"/>
        <v>-2399295</v>
      </c>
      <c r="Q61" s="189">
        <f t="shared" si="15"/>
        <v>-0.5705430526316541</v>
      </c>
      <c r="R61" s="189">
        <f t="shared" si="16"/>
        <v>0.18939137814624493</v>
      </c>
    </row>
    <row r="62" spans="1:18" ht="15.75" thickBot="1">
      <c r="A62" s="191" t="s">
        <v>95</v>
      </c>
      <c r="B62" s="192">
        <v>753439</v>
      </c>
      <c r="C62" s="193">
        <f t="shared" si="6"/>
        <v>0.4364675417965265</v>
      </c>
      <c r="D62" s="194">
        <v>907906</v>
      </c>
      <c r="E62" s="193">
        <f t="shared" si="7"/>
        <v>0.4314699631596756</v>
      </c>
      <c r="F62" s="193">
        <f t="shared" si="8"/>
        <v>0.205015933605773</v>
      </c>
      <c r="G62" s="192">
        <f>SUM(G60:G61)</f>
        <v>753439</v>
      </c>
      <c r="H62" s="194">
        <f>SUM(H60:H61)</f>
        <v>907906</v>
      </c>
      <c r="I62" s="192">
        <f>SUM(I60:I61)</f>
        <v>812716</v>
      </c>
      <c r="J62" s="193">
        <f t="shared" si="9"/>
        <v>0.4376073199111987</v>
      </c>
      <c r="K62" s="194">
        <f>SUM(K60:K61)</f>
        <v>898082</v>
      </c>
      <c r="L62" s="193">
        <f t="shared" si="10"/>
        <v>0.42744091454484795</v>
      </c>
      <c r="M62" s="193">
        <f t="shared" si="11"/>
        <v>0.10503792222621432</v>
      </c>
      <c r="N62" s="242">
        <f t="shared" si="12"/>
        <v>1566155</v>
      </c>
      <c r="O62" s="193">
        <f t="shared" si="13"/>
        <v>0.4370582583417262</v>
      </c>
      <c r="P62" s="232">
        <f t="shared" si="14"/>
        <v>1805988</v>
      </c>
      <c r="Q62" s="193">
        <f t="shared" si="15"/>
        <v>0.42945694736834594</v>
      </c>
      <c r="R62" s="193">
        <f t="shared" si="16"/>
        <v>0.15313490682595274</v>
      </c>
    </row>
    <row r="63" spans="1:18" ht="15.75" thickBot="1">
      <c r="A63" s="186" t="s">
        <v>170</v>
      </c>
      <c r="B63" s="188">
        <v>-96265</v>
      </c>
      <c r="C63" s="189">
        <f t="shared" si="6"/>
        <v>-0.05576635654783284</v>
      </c>
      <c r="D63" s="190">
        <v>-97009</v>
      </c>
      <c r="E63" s="189">
        <f t="shared" si="7"/>
        <v>-0.046102206237382475</v>
      </c>
      <c r="F63" s="189">
        <f t="shared" si="8"/>
        <v>0.007728665662494157</v>
      </c>
      <c r="G63" s="188">
        <v>-96265</v>
      </c>
      <c r="H63" s="190">
        <v>-97009</v>
      </c>
      <c r="I63" s="188">
        <v>-86819</v>
      </c>
      <c r="J63" s="189">
        <f t="shared" si="9"/>
        <v>-0.046747732181192894</v>
      </c>
      <c r="K63" s="190">
        <v>-96978</v>
      </c>
      <c r="L63" s="189">
        <f t="shared" si="10"/>
        <v>-0.0461565480777148</v>
      </c>
      <c r="M63" s="189">
        <f t="shared" si="11"/>
        <v>0.11701355694030109</v>
      </c>
      <c r="N63" s="241">
        <f t="shared" si="12"/>
        <v>-183084</v>
      </c>
      <c r="O63" s="189">
        <f t="shared" si="13"/>
        <v>-0.05109224449063892</v>
      </c>
      <c r="P63" s="231">
        <f t="shared" si="14"/>
        <v>-193987</v>
      </c>
      <c r="Q63" s="189">
        <f t="shared" si="15"/>
        <v>-0.0461293568114203</v>
      </c>
      <c r="R63" s="189">
        <f t="shared" si="16"/>
        <v>0.05955189967446636</v>
      </c>
    </row>
    <row r="64" spans="1:18" ht="15.75" thickBot="1">
      <c r="A64" s="186" t="s">
        <v>171</v>
      </c>
      <c r="B64" s="188">
        <v>-436316</v>
      </c>
      <c r="C64" s="189">
        <f t="shared" si="6"/>
        <v>-0.25275804937956925</v>
      </c>
      <c r="D64" s="190">
        <v>-547935</v>
      </c>
      <c r="E64" s="189">
        <f t="shared" si="7"/>
        <v>-0.2603986472871606</v>
      </c>
      <c r="F64" s="189">
        <f t="shared" si="8"/>
        <v>0.2558214688436821</v>
      </c>
      <c r="G64" s="188">
        <v>-436316</v>
      </c>
      <c r="H64" s="190">
        <v>-547935</v>
      </c>
      <c r="I64" s="188">
        <v>-519884</v>
      </c>
      <c r="J64" s="189">
        <f t="shared" si="9"/>
        <v>-0.2799317890932548</v>
      </c>
      <c r="K64" s="190">
        <v>-580720</v>
      </c>
      <c r="L64" s="189">
        <f t="shared" si="10"/>
        <v>-0.27639289941729606</v>
      </c>
      <c r="M64" s="189">
        <f t="shared" si="11"/>
        <v>0.11701841179955529</v>
      </c>
      <c r="N64" s="241">
        <f t="shared" si="12"/>
        <v>-956200</v>
      </c>
      <c r="O64" s="189">
        <f t="shared" si="13"/>
        <v>-0.2668414726680045</v>
      </c>
      <c r="P64" s="231">
        <f t="shared" si="14"/>
        <v>-1128655</v>
      </c>
      <c r="Q64" s="189">
        <f t="shared" si="15"/>
        <v>-0.26838978494431887</v>
      </c>
      <c r="R64" s="189">
        <f t="shared" si="16"/>
        <v>0.18035452834135118</v>
      </c>
    </row>
    <row r="65" spans="1:18" ht="15.75" thickBot="1">
      <c r="A65" s="186" t="s">
        <v>172</v>
      </c>
      <c r="B65" s="188">
        <v>-32449</v>
      </c>
      <c r="C65" s="189">
        <f t="shared" si="6"/>
        <v>-0.018797719873480785</v>
      </c>
      <c r="D65" s="190">
        <v>-34692</v>
      </c>
      <c r="E65" s="189">
        <f t="shared" si="7"/>
        <v>-0.016486900584350657</v>
      </c>
      <c r="F65" s="189">
        <f t="shared" si="8"/>
        <v>0.06912385589694597</v>
      </c>
      <c r="G65" s="188">
        <v>-32449</v>
      </c>
      <c r="H65" s="190">
        <v>-34692</v>
      </c>
      <c r="I65" s="188">
        <v>-32185</v>
      </c>
      <c r="J65" s="189">
        <f t="shared" si="9"/>
        <v>-0.017330028683257045</v>
      </c>
      <c r="K65" s="190">
        <v>-34612</v>
      </c>
      <c r="L65" s="189">
        <f t="shared" si="10"/>
        <v>-0.0164735346374009</v>
      </c>
      <c r="M65" s="189">
        <f t="shared" si="11"/>
        <v>0.0754077986639739</v>
      </c>
      <c r="N65" s="241">
        <f t="shared" si="12"/>
        <v>-64634</v>
      </c>
      <c r="O65" s="189">
        <f t="shared" si="13"/>
        <v>-0.018037054742129056</v>
      </c>
      <c r="P65" s="231">
        <f t="shared" si="14"/>
        <v>-69304</v>
      </c>
      <c r="Q65" s="189">
        <f t="shared" si="15"/>
        <v>-0.01648022261521995</v>
      </c>
      <c r="R65" s="189">
        <f t="shared" si="16"/>
        <v>0.07225299378036328</v>
      </c>
    </row>
    <row r="66" spans="1:18" ht="15.75" thickBot="1">
      <c r="A66" s="186" t="s">
        <v>173</v>
      </c>
      <c r="B66" s="188">
        <v>8166</v>
      </c>
      <c r="C66" s="189">
        <f t="shared" si="6"/>
        <v>0.004730567366847795</v>
      </c>
      <c r="D66" s="190">
        <v>3848</v>
      </c>
      <c r="E66" s="189">
        <f t="shared" si="7"/>
        <v>0.0018287096001551172</v>
      </c>
      <c r="F66" s="189">
        <f t="shared" si="8"/>
        <v>-0.5287778594170953</v>
      </c>
      <c r="G66" s="188">
        <v>8166</v>
      </c>
      <c r="H66" s="190">
        <v>3848</v>
      </c>
      <c r="I66" s="188">
        <v>-286</v>
      </c>
      <c r="J66" s="189">
        <f t="shared" si="9"/>
        <v>-0.00015399683714188331</v>
      </c>
      <c r="K66" s="190">
        <v>11938</v>
      </c>
      <c r="L66" s="189">
        <f t="shared" si="10"/>
        <v>0.0056818749711456135</v>
      </c>
      <c r="M66" s="189" t="s">
        <v>88</v>
      </c>
      <c r="N66" s="241">
        <f t="shared" si="12"/>
        <v>7880</v>
      </c>
      <c r="O66" s="189">
        <f t="shared" si="13"/>
        <v>0.002199028241606228</v>
      </c>
      <c r="P66" s="231">
        <f t="shared" si="14"/>
        <v>15786</v>
      </c>
      <c r="Q66" s="189">
        <f t="shared" si="15"/>
        <v>0.00375384962201117</v>
      </c>
      <c r="R66" s="189">
        <f t="shared" si="16"/>
        <v>1.0032994923857868</v>
      </c>
    </row>
    <row r="67" spans="1:18" ht="15.75" thickBot="1">
      <c r="A67" s="186" t="s">
        <v>174</v>
      </c>
      <c r="B67" s="188">
        <v>2206</v>
      </c>
      <c r="C67" s="189">
        <f t="shared" si="6"/>
        <v>0.0012779367635643198</v>
      </c>
      <c r="D67" s="190">
        <v>1169</v>
      </c>
      <c r="E67" s="189">
        <f t="shared" si="7"/>
        <v>0.0005555513312321549</v>
      </c>
      <c r="F67" s="189">
        <f t="shared" si="8"/>
        <v>-0.4700815956482321</v>
      </c>
      <c r="G67" s="188">
        <v>2206</v>
      </c>
      <c r="H67" s="190">
        <v>1169</v>
      </c>
      <c r="I67" s="188">
        <v>-115</v>
      </c>
      <c r="J67" s="189">
        <f t="shared" si="9"/>
        <v>-6.192180514446357E-05</v>
      </c>
      <c r="K67" s="190">
        <v>7387</v>
      </c>
      <c r="L67" s="189">
        <f t="shared" si="10"/>
        <v>0.0035158326697815917</v>
      </c>
      <c r="M67" s="189" t="s">
        <v>88</v>
      </c>
      <c r="N67" s="241">
        <f t="shared" si="12"/>
        <v>2091</v>
      </c>
      <c r="O67" s="189">
        <f t="shared" si="13"/>
        <v>0.0005835238646191147</v>
      </c>
      <c r="P67" s="231">
        <f t="shared" si="14"/>
        <v>8556</v>
      </c>
      <c r="Q67" s="189">
        <f t="shared" si="15"/>
        <v>0.0020345836415765596</v>
      </c>
      <c r="R67" s="189">
        <f t="shared" si="16"/>
        <v>3.091822094691535</v>
      </c>
    </row>
    <row r="68" spans="1:18" ht="15.75" thickBot="1">
      <c r="A68" s="182" t="s">
        <v>175</v>
      </c>
      <c r="B68" s="183">
        <v>198781</v>
      </c>
      <c r="C68" s="184">
        <f t="shared" si="6"/>
        <v>0.11515392012605577</v>
      </c>
      <c r="D68" s="185">
        <v>233287</v>
      </c>
      <c r="E68" s="184">
        <f t="shared" si="7"/>
        <v>0.11086646998216913</v>
      </c>
      <c r="F68" s="184">
        <f t="shared" si="8"/>
        <v>0.17358801897565662</v>
      </c>
      <c r="G68" s="183">
        <f>SUM(G62:G67)</f>
        <v>198781</v>
      </c>
      <c r="H68" s="185">
        <f>SUM(H62:H67)</f>
        <v>233287</v>
      </c>
      <c r="I68" s="183">
        <f>SUM(I62:I67)</f>
        <v>173427</v>
      </c>
      <c r="J68" s="184">
        <f t="shared" si="9"/>
        <v>0.09338185131120769</v>
      </c>
      <c r="K68" s="185">
        <f>SUM(K62:K67)</f>
        <v>205097</v>
      </c>
      <c r="L68" s="184">
        <f t="shared" si="10"/>
        <v>0.09761564005336336</v>
      </c>
      <c r="M68" s="184">
        <f>(K68-I68)/I68</f>
        <v>0.18261285728289137</v>
      </c>
      <c r="N68" s="240">
        <f t="shared" si="12"/>
        <v>372208</v>
      </c>
      <c r="O68" s="184">
        <f t="shared" si="13"/>
        <v>0.10387003854717906</v>
      </c>
      <c r="P68" s="230">
        <f t="shared" si="14"/>
        <v>438384</v>
      </c>
      <c r="Q68" s="184">
        <f t="shared" si="15"/>
        <v>0.10424601626097459</v>
      </c>
      <c r="R68" s="184">
        <f t="shared" si="16"/>
        <v>0.17779306194385935</v>
      </c>
    </row>
    <row r="69" spans="1:18" ht="15.75" thickBot="1">
      <c r="A69" s="186" t="s">
        <v>176</v>
      </c>
      <c r="B69" s="188">
        <v>3035</v>
      </c>
      <c r="C69" s="189">
        <f t="shared" si="6"/>
        <v>0.0017581768256653267</v>
      </c>
      <c r="D69" s="190">
        <v>2165</v>
      </c>
      <c r="E69" s="189">
        <f t="shared" si="7"/>
        <v>0.0010288867682785418</v>
      </c>
      <c r="F69" s="189">
        <f t="shared" si="8"/>
        <v>-0.28665568369028005</v>
      </c>
      <c r="G69" s="188">
        <v>3035</v>
      </c>
      <c r="H69" s="190">
        <v>2165</v>
      </c>
      <c r="I69" s="188">
        <v>1921</v>
      </c>
      <c r="J69" s="189">
        <f t="shared" si="9"/>
        <v>0.0010343633711523002</v>
      </c>
      <c r="K69" s="190">
        <v>2482</v>
      </c>
      <c r="L69" s="189">
        <f t="shared" si="10"/>
        <v>0.0011813045466898485</v>
      </c>
      <c r="M69" s="189">
        <f>(K69-I69)/I69</f>
        <v>0.2920353982300885</v>
      </c>
      <c r="N69" s="241">
        <f t="shared" si="12"/>
        <v>4956</v>
      </c>
      <c r="O69" s="189">
        <f t="shared" si="13"/>
        <v>0.0013830436504315314</v>
      </c>
      <c r="P69" s="231">
        <f t="shared" si="14"/>
        <v>4647</v>
      </c>
      <c r="Q69" s="189">
        <f t="shared" si="15"/>
        <v>0.0011050385907440713</v>
      </c>
      <c r="R69" s="189">
        <f t="shared" si="16"/>
        <v>-0.06234866828087167</v>
      </c>
    </row>
    <row r="70" spans="1:18" ht="15.75" thickBot="1">
      <c r="A70" s="186" t="s">
        <v>177</v>
      </c>
      <c r="B70" s="188">
        <v>-50910</v>
      </c>
      <c r="C70" s="189">
        <f t="shared" si="6"/>
        <v>-0.029492185237107667</v>
      </c>
      <c r="D70" s="190">
        <v>-70846</v>
      </c>
      <c r="E70" s="189">
        <f t="shared" si="7"/>
        <v>-0.03366859676002844</v>
      </c>
      <c r="F70" s="189">
        <f t="shared" si="8"/>
        <v>0.3915930072677274</v>
      </c>
      <c r="G70" s="188">
        <v>-50910</v>
      </c>
      <c r="H70" s="190">
        <v>-70846</v>
      </c>
      <c r="I70" s="188">
        <v>-59360</v>
      </c>
      <c r="J70" s="189">
        <f t="shared" si="9"/>
        <v>-0.03196242046413354</v>
      </c>
      <c r="K70" s="190">
        <v>-82107</v>
      </c>
      <c r="L70" s="189">
        <f t="shared" si="10"/>
        <v>-0.03907871571920362</v>
      </c>
      <c r="M70" s="189">
        <f>(K70-I70)/I70</f>
        <v>0.3832041778975741</v>
      </c>
      <c r="N70" s="241">
        <f t="shared" si="12"/>
        <v>-110270</v>
      </c>
      <c r="O70" s="189">
        <f t="shared" si="13"/>
        <v>-0.030772442157603906</v>
      </c>
      <c r="P70" s="231">
        <f t="shared" si="14"/>
        <v>-152953</v>
      </c>
      <c r="Q70" s="189">
        <f t="shared" si="15"/>
        <v>-0.036371630636986854</v>
      </c>
      <c r="R70" s="189">
        <f t="shared" si="16"/>
        <v>0.3870771742087603</v>
      </c>
    </row>
    <row r="71" spans="1:18" ht="15.75" thickBot="1">
      <c r="A71" s="186" t="s">
        <v>194</v>
      </c>
      <c r="B71" s="188">
        <v>46468</v>
      </c>
      <c r="C71" s="189">
        <f t="shared" si="6"/>
        <v>0.026918932696875255</v>
      </c>
      <c r="D71" s="190">
        <v>50453</v>
      </c>
      <c r="E71" s="189">
        <f t="shared" si="7"/>
        <v>0.023977101210141925</v>
      </c>
      <c r="F71" s="189">
        <f t="shared" si="8"/>
        <v>0.08575794094860979</v>
      </c>
      <c r="G71" s="188">
        <v>46468</v>
      </c>
      <c r="H71" s="190">
        <v>50453</v>
      </c>
      <c r="I71" s="188">
        <v>494</v>
      </c>
      <c r="J71" s="189">
        <f t="shared" si="9"/>
        <v>0.00026599453688143485</v>
      </c>
      <c r="K71" s="190">
        <v>41</v>
      </c>
      <c r="L71" s="189">
        <f t="shared" si="10"/>
        <v>1.9513894606883074E-05</v>
      </c>
      <c r="M71" s="189" t="s">
        <v>88</v>
      </c>
      <c r="N71" s="241">
        <f t="shared" si="12"/>
        <v>46962</v>
      </c>
      <c r="O71" s="189">
        <f t="shared" si="13"/>
        <v>0.013105426939379656</v>
      </c>
      <c r="P71" s="231">
        <f t="shared" si="14"/>
        <v>50494</v>
      </c>
      <c r="Q71" s="189">
        <f t="shared" si="15"/>
        <v>0.012007277512595466</v>
      </c>
      <c r="R71" s="189">
        <f t="shared" si="16"/>
        <v>0.07520974404837955</v>
      </c>
    </row>
    <row r="72" spans="1:18" ht="15.75" thickBot="1">
      <c r="A72" s="186" t="s">
        <v>178</v>
      </c>
      <c r="B72" s="188">
        <v>5949</v>
      </c>
      <c r="C72" s="189">
        <f t="shared" si="6"/>
        <v>0.003446258298478757</v>
      </c>
      <c r="D72" s="190">
        <v>-9738</v>
      </c>
      <c r="E72" s="189">
        <f t="shared" si="7"/>
        <v>-0.004627851893531843</v>
      </c>
      <c r="F72" s="189">
        <f t="shared" si="8"/>
        <v>-2.636913767019667</v>
      </c>
      <c r="G72" s="188">
        <v>5949</v>
      </c>
      <c r="H72" s="190">
        <v>-9738</v>
      </c>
      <c r="I72" s="188">
        <v>6965</v>
      </c>
      <c r="J72" s="189">
        <f t="shared" si="9"/>
        <v>0.003750307589836424</v>
      </c>
      <c r="K72" s="190">
        <v>-2615</v>
      </c>
      <c r="L72" s="189">
        <f t="shared" si="10"/>
        <v>-0.0012446057169999815</v>
      </c>
      <c r="M72" s="189">
        <f aca="true" t="shared" si="17" ref="M72:M81">(K72-I72)/I72</f>
        <v>-1.3754486719310839</v>
      </c>
      <c r="N72" s="241">
        <f t="shared" si="12"/>
        <v>12914</v>
      </c>
      <c r="O72" s="189">
        <f t="shared" si="13"/>
        <v>0.0036038389228556893</v>
      </c>
      <c r="P72" s="231">
        <f t="shared" si="14"/>
        <v>-12353</v>
      </c>
      <c r="Q72" s="189">
        <f t="shared" si="15"/>
        <v>-0.002937495526460407</v>
      </c>
      <c r="R72" s="189">
        <f t="shared" si="16"/>
        <v>-1.9565587734241907</v>
      </c>
    </row>
    <row r="73" spans="1:18" ht="15.75" thickBot="1">
      <c r="A73" s="186" t="s">
        <v>179</v>
      </c>
      <c r="B73" s="188">
        <v>-4194</v>
      </c>
      <c r="C73" s="189">
        <f t="shared" si="6"/>
        <v>-0.002429586031907868</v>
      </c>
      <c r="D73" s="190">
        <v>-11041</v>
      </c>
      <c r="E73" s="189">
        <f t="shared" si="7"/>
        <v>-0.005247084900029274</v>
      </c>
      <c r="F73" s="189">
        <f t="shared" si="8"/>
        <v>1.6325703385789223</v>
      </c>
      <c r="G73" s="188">
        <v>-4194</v>
      </c>
      <c r="H73" s="190">
        <v>-11041</v>
      </c>
      <c r="I73" s="188">
        <v>-3172</v>
      </c>
      <c r="J73" s="189">
        <f t="shared" si="9"/>
        <v>-0.0017079649210281604</v>
      </c>
      <c r="K73" s="190">
        <v>-7486</v>
      </c>
      <c r="L73" s="189">
        <f t="shared" si="10"/>
        <v>-0.0035629515860274804</v>
      </c>
      <c r="M73" s="189">
        <f t="shared" si="17"/>
        <v>1.3600252206809584</v>
      </c>
      <c r="N73" s="241">
        <f t="shared" si="12"/>
        <v>-7366</v>
      </c>
      <c r="O73" s="189">
        <f t="shared" si="13"/>
        <v>-0.002055589089806025</v>
      </c>
      <c r="P73" s="231">
        <f t="shared" si="14"/>
        <v>-18527</v>
      </c>
      <c r="Q73" s="189">
        <f t="shared" si="15"/>
        <v>-0.004405648799379257</v>
      </c>
      <c r="R73" s="189">
        <f t="shared" si="16"/>
        <v>1.5152049959272333</v>
      </c>
    </row>
    <row r="74" spans="1:18" ht="15.75" thickBot="1">
      <c r="A74" s="186" t="s">
        <v>180</v>
      </c>
      <c r="B74" s="187">
        <v>390</v>
      </c>
      <c r="C74" s="189">
        <f t="shared" si="6"/>
        <v>0.00022592717034908643</v>
      </c>
      <c r="D74" s="195">
        <v>185</v>
      </c>
      <c r="E74" s="189">
        <f t="shared" si="7"/>
        <v>8.791873077668833E-05</v>
      </c>
      <c r="F74" s="189">
        <f t="shared" si="8"/>
        <v>-0.5256410256410257</v>
      </c>
      <c r="G74" s="187">
        <v>390</v>
      </c>
      <c r="H74" s="195">
        <v>185</v>
      </c>
      <c r="I74" s="187">
        <v>758</v>
      </c>
      <c r="J74" s="189">
        <f t="shared" si="9"/>
        <v>0.0004081454634739425</v>
      </c>
      <c r="K74" s="195">
        <v>619</v>
      </c>
      <c r="L74" s="189">
        <f t="shared" si="10"/>
        <v>0.00029461221369903956</v>
      </c>
      <c r="M74" s="189">
        <f t="shared" si="17"/>
        <v>-0.18337730870712401</v>
      </c>
      <c r="N74" s="241">
        <f t="shared" si="12"/>
        <v>1148</v>
      </c>
      <c r="O74" s="189">
        <f t="shared" si="13"/>
        <v>0.00032036604332029824</v>
      </c>
      <c r="P74" s="231">
        <f t="shared" si="14"/>
        <v>804</v>
      </c>
      <c r="Q74" s="189">
        <f t="shared" si="15"/>
        <v>0.00019118808413131768</v>
      </c>
      <c r="R74" s="189">
        <f t="shared" si="16"/>
        <v>-0.29965156794425085</v>
      </c>
    </row>
    <row r="75" spans="1:18" ht="15.75" thickBot="1">
      <c r="A75" s="186" t="s">
        <v>181</v>
      </c>
      <c r="B75" s="187">
        <v>0</v>
      </c>
      <c r="C75" s="189">
        <f t="shared" si="6"/>
        <v>0</v>
      </c>
      <c r="D75" s="195">
        <v>0</v>
      </c>
      <c r="E75" s="189">
        <f t="shared" si="7"/>
        <v>0</v>
      </c>
      <c r="F75" s="189" t="s">
        <v>88</v>
      </c>
      <c r="G75" s="187">
        <v>0</v>
      </c>
      <c r="H75" s="195">
        <v>0</v>
      </c>
      <c r="I75" s="187">
        <v>62</v>
      </c>
      <c r="J75" s="189">
        <f t="shared" si="9"/>
        <v>3.338392973005862E-05</v>
      </c>
      <c r="K75" s="195">
        <v>0</v>
      </c>
      <c r="L75" s="189">
        <f t="shared" si="10"/>
        <v>0</v>
      </c>
      <c r="M75" s="189">
        <f t="shared" si="17"/>
        <v>-1</v>
      </c>
      <c r="N75" s="241">
        <f t="shared" si="12"/>
        <v>62</v>
      </c>
      <c r="O75" s="189">
        <f t="shared" si="13"/>
        <v>1.730199885527743E-05</v>
      </c>
      <c r="P75" s="231">
        <v>0</v>
      </c>
      <c r="Q75" s="189">
        <f t="shared" si="15"/>
        <v>0</v>
      </c>
      <c r="R75" s="189">
        <f t="shared" si="16"/>
        <v>-1</v>
      </c>
    </row>
    <row r="76" spans="1:18" ht="15.75" thickBot="1">
      <c r="A76" s="191" t="s">
        <v>182</v>
      </c>
      <c r="B76" s="192">
        <v>199519</v>
      </c>
      <c r="C76" s="193">
        <f t="shared" si="6"/>
        <v>0.11558144384840865</v>
      </c>
      <c r="D76" s="194">
        <v>194465</v>
      </c>
      <c r="E76" s="193">
        <f t="shared" si="7"/>
        <v>0.09241684313777673</v>
      </c>
      <c r="F76" s="193">
        <f aca="true" t="shared" si="18" ref="F76:F81">(D76-B76)/B76</f>
        <v>-0.025330920864679553</v>
      </c>
      <c r="G76" s="192">
        <f>SUM(G68:G75)</f>
        <v>199519</v>
      </c>
      <c r="H76" s="194">
        <f>SUM(H68:H75)</f>
        <v>194465</v>
      </c>
      <c r="I76" s="192">
        <f>SUM(I68:I75)</f>
        <v>121095</v>
      </c>
      <c r="J76" s="193">
        <f t="shared" si="9"/>
        <v>0.06520366081712015</v>
      </c>
      <c r="K76" s="194">
        <f>SUM(K68:K75)</f>
        <v>116031</v>
      </c>
      <c r="L76" s="193">
        <f t="shared" si="10"/>
        <v>0.05522479768612805</v>
      </c>
      <c r="M76" s="193">
        <f t="shared" si="17"/>
        <v>-0.04181840703579834</v>
      </c>
      <c r="N76" s="242">
        <f t="shared" si="12"/>
        <v>320614</v>
      </c>
      <c r="O76" s="193">
        <f t="shared" si="13"/>
        <v>0.08947198485461158</v>
      </c>
      <c r="P76" s="232">
        <f aca="true" t="shared" si="19" ref="P76:P81">+H76+K76</f>
        <v>310496</v>
      </c>
      <c r="Q76" s="193">
        <f t="shared" si="15"/>
        <v>0.07383474548561893</v>
      </c>
      <c r="R76" s="193">
        <f t="shared" si="16"/>
        <v>-0.031558197708147495</v>
      </c>
    </row>
    <row r="77" spans="1:18" ht="15.75" thickBot="1">
      <c r="A77" s="186" t="s">
        <v>183</v>
      </c>
      <c r="B77" s="188">
        <v>-51436</v>
      </c>
      <c r="C77" s="189">
        <f t="shared" si="6"/>
        <v>-0.02979689726686054</v>
      </c>
      <c r="D77" s="190">
        <v>-56024</v>
      </c>
      <c r="E77" s="189">
        <f t="shared" si="7"/>
        <v>-0.026624643097476686</v>
      </c>
      <c r="F77" s="189">
        <f t="shared" si="18"/>
        <v>0.08919822692277782</v>
      </c>
      <c r="G77" s="188">
        <v>-51436</v>
      </c>
      <c r="H77" s="190">
        <v>-56024</v>
      </c>
      <c r="I77" s="188">
        <v>-38427</v>
      </c>
      <c r="J77" s="189">
        <f t="shared" si="9"/>
        <v>-0.020691036576402623</v>
      </c>
      <c r="K77" s="190">
        <v>-42183</v>
      </c>
      <c r="L77" s="189">
        <f t="shared" si="10"/>
        <v>-0.020076941858588992</v>
      </c>
      <c r="M77" s="189">
        <f t="shared" si="17"/>
        <v>0.09774377390897025</v>
      </c>
      <c r="N77" s="241">
        <f t="shared" si="12"/>
        <v>-89863</v>
      </c>
      <c r="O77" s="189">
        <f t="shared" si="13"/>
        <v>-0.02507757295373864</v>
      </c>
      <c r="P77" s="231">
        <f t="shared" si="19"/>
        <v>-98207</v>
      </c>
      <c r="Q77" s="189">
        <f t="shared" si="15"/>
        <v>-0.023353244002841188</v>
      </c>
      <c r="R77" s="189">
        <f t="shared" si="16"/>
        <v>0.09285245317872762</v>
      </c>
    </row>
    <row r="78" spans="1:18" ht="15.75" thickBot="1">
      <c r="A78" s="196" t="s">
        <v>184</v>
      </c>
      <c r="B78" s="197">
        <v>3407</v>
      </c>
      <c r="C78" s="198">
        <f t="shared" si="6"/>
        <v>0.0019736765881521474</v>
      </c>
      <c r="D78" s="199">
        <v>14256</v>
      </c>
      <c r="E78" s="198">
        <f t="shared" si="7"/>
        <v>0.006774969870013345</v>
      </c>
      <c r="F78" s="198">
        <f t="shared" si="18"/>
        <v>3.1843263868506018</v>
      </c>
      <c r="G78" s="197">
        <v>3407</v>
      </c>
      <c r="H78" s="199">
        <v>14256</v>
      </c>
      <c r="I78" s="197">
        <v>1408</v>
      </c>
      <c r="J78" s="198">
        <f t="shared" si="9"/>
        <v>0.0007581382751600409</v>
      </c>
      <c r="K78" s="199">
        <v>6703</v>
      </c>
      <c r="L78" s="198">
        <f t="shared" si="10"/>
        <v>0.0031902837939009085</v>
      </c>
      <c r="M78" s="198">
        <f t="shared" si="17"/>
        <v>3.760653409090909</v>
      </c>
      <c r="N78" s="243">
        <f t="shared" si="12"/>
        <v>4815</v>
      </c>
      <c r="O78" s="198">
        <f t="shared" si="13"/>
        <v>0.0013436955562606584</v>
      </c>
      <c r="P78" s="233">
        <f t="shared" si="19"/>
        <v>20959</v>
      </c>
      <c r="Q78" s="198">
        <f t="shared" si="15"/>
        <v>0.0049839689742640384</v>
      </c>
      <c r="R78" s="198">
        <f t="shared" si="16"/>
        <v>3.3528556593977155</v>
      </c>
    </row>
    <row r="79" spans="1:18" ht="15.75" thickBot="1">
      <c r="A79" s="191" t="s">
        <v>185</v>
      </c>
      <c r="B79" s="192">
        <v>151490</v>
      </c>
      <c r="C79" s="193">
        <f t="shared" si="6"/>
        <v>0.08775822316970026</v>
      </c>
      <c r="D79" s="194">
        <v>152697</v>
      </c>
      <c r="E79" s="193">
        <f t="shared" si="7"/>
        <v>0.0725671699103134</v>
      </c>
      <c r="F79" s="193">
        <f t="shared" si="18"/>
        <v>0.007967522608753053</v>
      </c>
      <c r="G79" s="192">
        <f>SUM(G76:G78)</f>
        <v>151490</v>
      </c>
      <c r="H79" s="194">
        <f>SUM(H76:H78)</f>
        <v>152697</v>
      </c>
      <c r="I79" s="192">
        <f>SUM(I76:I78)</f>
        <v>84076</v>
      </c>
      <c r="J79" s="193">
        <f t="shared" si="9"/>
        <v>0.045270762515877555</v>
      </c>
      <c r="K79" s="194">
        <f>SUM(K76:K78)</f>
        <v>80551</v>
      </c>
      <c r="L79" s="193">
        <f t="shared" si="10"/>
        <v>0.03833813962143996</v>
      </c>
      <c r="M79" s="193">
        <f t="shared" si="17"/>
        <v>-0.04192635234787573</v>
      </c>
      <c r="N79" s="242">
        <f t="shared" si="12"/>
        <v>235566</v>
      </c>
      <c r="O79" s="193">
        <f t="shared" si="13"/>
        <v>0.0657381074571336</v>
      </c>
      <c r="P79" s="232">
        <f t="shared" si="19"/>
        <v>233248</v>
      </c>
      <c r="Q79" s="193">
        <f t="shared" si="15"/>
        <v>0.055465470457041775</v>
      </c>
      <c r="R79" s="193">
        <f t="shared" si="16"/>
        <v>-0.009840129730096873</v>
      </c>
    </row>
    <row r="80" spans="1:18" ht="15.75" thickBot="1">
      <c r="A80" s="186" t="s">
        <v>186</v>
      </c>
      <c r="B80" s="187">
        <v>-304</v>
      </c>
      <c r="C80" s="189">
        <f t="shared" si="6"/>
        <v>-0.00017610733278492893</v>
      </c>
      <c r="D80" s="195">
        <v>-164</v>
      </c>
      <c r="E80" s="189">
        <f t="shared" si="7"/>
        <v>-7.793876674257775E-05</v>
      </c>
      <c r="F80" s="189">
        <f t="shared" si="18"/>
        <v>-0.4605263157894737</v>
      </c>
      <c r="G80" s="187">
        <v>-304</v>
      </c>
      <c r="H80" s="195">
        <v>-164</v>
      </c>
      <c r="I80" s="187">
        <v>-4010</v>
      </c>
      <c r="J80" s="189">
        <f t="shared" si="9"/>
        <v>-0.002159186422863469</v>
      </c>
      <c r="K80" s="195">
        <v>-83</v>
      </c>
      <c r="L80" s="189">
        <f t="shared" si="10"/>
        <v>-3.9503737862714516E-05</v>
      </c>
      <c r="M80" s="189">
        <f t="shared" si="17"/>
        <v>-0.9793017456359102</v>
      </c>
      <c r="N80" s="241">
        <f t="shared" si="12"/>
        <v>-4314</v>
      </c>
      <c r="O80" s="189">
        <f t="shared" si="13"/>
        <v>-0.0012038842429301102</v>
      </c>
      <c r="P80" s="231">
        <f t="shared" si="19"/>
        <v>-247</v>
      </c>
      <c r="Q80" s="189">
        <f t="shared" si="15"/>
        <v>-5.8735642761735654E-05</v>
      </c>
      <c r="R80" s="189">
        <f t="shared" si="16"/>
        <v>-0.9427445526193787</v>
      </c>
    </row>
    <row r="81" spans="1:18" ht="15">
      <c r="A81" s="200" t="s">
        <v>187</v>
      </c>
      <c r="B81" s="201">
        <v>151186</v>
      </c>
      <c r="C81" s="202">
        <f t="shared" si="6"/>
        <v>0.08758211583691534</v>
      </c>
      <c r="D81" s="203">
        <v>152533</v>
      </c>
      <c r="E81" s="202">
        <f t="shared" si="7"/>
        <v>0.07248923114357081</v>
      </c>
      <c r="F81" s="202">
        <f t="shared" si="18"/>
        <v>0.008909555117537339</v>
      </c>
      <c r="G81" s="203">
        <f>SUM(G79:G80)</f>
        <v>151186</v>
      </c>
      <c r="H81" s="203">
        <f>SUM(H79:H80)</f>
        <v>152533</v>
      </c>
      <c r="I81" s="203">
        <f>SUM(I79:I80)</f>
        <v>80066</v>
      </c>
      <c r="J81" s="202">
        <f t="shared" si="9"/>
        <v>0.04311157609301409</v>
      </c>
      <c r="K81" s="203">
        <f>SUM(K79:K80)</f>
        <v>80468</v>
      </c>
      <c r="L81" s="202">
        <f t="shared" si="10"/>
        <v>0.03829863588357725</v>
      </c>
      <c r="M81" s="202">
        <f t="shared" si="17"/>
        <v>0.0050208577923213345</v>
      </c>
      <c r="N81" s="234">
        <f t="shared" si="12"/>
        <v>231252</v>
      </c>
      <c r="O81" s="202">
        <f t="shared" si="13"/>
        <v>0.06453422321420349</v>
      </c>
      <c r="P81" s="234">
        <f t="shared" si="19"/>
        <v>233001</v>
      </c>
      <c r="Q81" s="202">
        <f t="shared" si="15"/>
        <v>0.05540673481428004</v>
      </c>
      <c r="R81" s="202">
        <f t="shared" si="16"/>
        <v>0.0075631778319755075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44"/>
      <c r="O82" s="207"/>
      <c r="P82" s="235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45"/>
      <c r="O83" s="213"/>
      <c r="P83" s="236"/>
      <c r="Q83" s="213"/>
      <c r="R83" s="213"/>
    </row>
    <row r="84" spans="1:18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>+D84/$D$60</f>
        <v>0.07208005261817228</v>
      </c>
      <c r="F84" s="189">
        <f>(D84-B84)/B84</f>
        <v>0.004510202594856647</v>
      </c>
      <c r="G84" s="188">
        <v>150991</v>
      </c>
      <c r="H84" s="217">
        <v>151672</v>
      </c>
      <c r="I84" s="188">
        <v>79293</v>
      </c>
      <c r="J84" s="189">
        <f>I84/$I$60</f>
        <v>0.042695353872347394</v>
      </c>
      <c r="K84" s="217">
        <v>79412</v>
      </c>
      <c r="L84" s="189">
        <f>+K84/$K$60</f>
        <v>0.03779603411028777</v>
      </c>
      <c r="M84" s="189">
        <f>(K84-I84)/I84</f>
        <v>0.0015007629929501974</v>
      </c>
      <c r="N84" s="241">
        <f>+G84+I84</f>
        <v>230284</v>
      </c>
      <c r="O84" s="189">
        <f>N84/$N$60</f>
        <v>0.06426408878046302</v>
      </c>
      <c r="P84" s="237">
        <f>+H84+K84</f>
        <v>231084</v>
      </c>
      <c r="Q84" s="189">
        <f>P84/$P$60</f>
        <v>0.054950879643534095</v>
      </c>
      <c r="R84" s="189">
        <f>(P84-N84)/N84</f>
        <v>0.003473971270257595</v>
      </c>
    </row>
    <row r="85" spans="1:18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>+D85/$D$60</f>
        <v>0.0004091785253985332</v>
      </c>
      <c r="F85" s="198">
        <f>(D85-B85)/B85</f>
        <v>3.4153846153846152</v>
      </c>
      <c r="G85" s="219">
        <v>195</v>
      </c>
      <c r="H85" s="220">
        <v>861</v>
      </c>
      <c r="I85" s="219">
        <v>773</v>
      </c>
      <c r="J85" s="198">
        <f>I85/$I$60</f>
        <v>0.0004162222206666986</v>
      </c>
      <c r="K85" s="220">
        <v>1056</v>
      </c>
      <c r="L85" s="198">
        <f>+K85/$K$60</f>
        <v>0.0005026017732894763</v>
      </c>
      <c r="M85" s="198">
        <f>(K85-I85)/I85</f>
        <v>0.36610608020698576</v>
      </c>
      <c r="N85" s="243">
        <f>+G85+I85</f>
        <v>968</v>
      </c>
      <c r="O85" s="198">
        <f>N85/$N$60</f>
        <v>0.00027013443374046054</v>
      </c>
      <c r="P85" s="238">
        <f>+H85+K85</f>
        <v>1917</v>
      </c>
      <c r="Q85" s="198">
        <f>P85/$P$60</f>
        <v>0.0004558551707459403</v>
      </c>
      <c r="R85" s="198">
        <f>(P85-N85)/N85</f>
        <v>0.9803719008264463</v>
      </c>
    </row>
    <row r="86" spans="1:18" ht="15.75" thickBot="1">
      <c r="A86" s="221" t="s">
        <v>187</v>
      </c>
      <c r="B86" s="192">
        <v>151186</v>
      </c>
      <c r="C86" s="193">
        <f>+B86/$B$60</f>
        <v>0.08758211583691534</v>
      </c>
      <c r="D86" s="222">
        <v>152533</v>
      </c>
      <c r="E86" s="193">
        <f>+D86/$D$60</f>
        <v>0.07248923114357081</v>
      </c>
      <c r="F86" s="193">
        <f>(D86-B86)/B86</f>
        <v>0.008909555117537339</v>
      </c>
      <c r="G86" s="192">
        <f>SUM(G84:G85)</f>
        <v>151186</v>
      </c>
      <c r="H86" s="222">
        <f>SUM(H84:H85)</f>
        <v>152533</v>
      </c>
      <c r="I86" s="192">
        <f>SUM(I84:I85)</f>
        <v>80066</v>
      </c>
      <c r="J86" s="193">
        <f>I86/$I$60</f>
        <v>0.04311157609301409</v>
      </c>
      <c r="K86" s="222">
        <f>SUM(K84:K85)</f>
        <v>80468</v>
      </c>
      <c r="L86" s="193">
        <f>+K86/$K$60</f>
        <v>0.03829863588357725</v>
      </c>
      <c r="M86" s="193">
        <f>(K86-I86)/I86</f>
        <v>0.0050208577923213345</v>
      </c>
      <c r="N86" s="242">
        <f>+G86+I86</f>
        <v>231252</v>
      </c>
      <c r="O86" s="193">
        <f>N86/$N$60</f>
        <v>0.06453422321420349</v>
      </c>
      <c r="P86" s="239">
        <f>+H86+K86</f>
        <v>233001</v>
      </c>
      <c r="Q86" s="193">
        <f>P86/$P$60</f>
        <v>0.05540673481428004</v>
      </c>
      <c r="R86" s="193">
        <f>(P86-N86)/N86</f>
        <v>0.0075631778319755075</v>
      </c>
    </row>
    <row r="87" spans="1:18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>+D87/$D$60</f>
        <v>0.13353904732213803</v>
      </c>
      <c r="F87" s="202">
        <f>(D87-B87)/B87</f>
        <v>0.1961509646001124</v>
      </c>
      <c r="G87" s="203">
        <v>234916</v>
      </c>
      <c r="H87" s="203">
        <v>280995</v>
      </c>
      <c r="I87" s="203">
        <v>223967</v>
      </c>
      <c r="J87" s="202">
        <f>I87/$I$60</f>
        <v>0.12059513854600064</v>
      </c>
      <c r="K87" s="203">
        <v>253208</v>
      </c>
      <c r="L87" s="202">
        <f>+K87/$K$60</f>
        <v>0.12051400550291828</v>
      </c>
      <c r="M87" s="202">
        <f>(K87-I87)/I87</f>
        <v>0.13055941277063138</v>
      </c>
      <c r="N87" s="234">
        <f>+G87+I87</f>
        <v>458883</v>
      </c>
      <c r="O87" s="202">
        <f>N87/$N$60</f>
        <v>0.12805795388235924</v>
      </c>
      <c r="P87" s="234">
        <f>+H87+K87</f>
        <v>534203</v>
      </c>
      <c r="Q87" s="202">
        <f>P87/$P$60</f>
        <v>0.12703140311841082</v>
      </c>
      <c r="R87" s="202">
        <f>(P87-N87)/N87</f>
        <v>0.16413769958791238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31">
      <selection activeCell="A54" sqref="A5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0" width="11.421875" style="143" customWidth="1"/>
    <col min="21" max="21" width="10.28125" style="143" bestFit="1" customWidth="1"/>
    <col min="22" max="22" width="11.421875" style="143" customWidth="1"/>
    <col min="23" max="23" width="10.57421875" style="143" bestFit="1" customWidth="1"/>
    <col min="24" max="24" width="11.421875" style="143" customWidth="1"/>
    <col min="25" max="25" width="10.140625" style="143" bestFit="1" customWidth="1"/>
    <col min="26" max="27" width="11.421875" style="143" customWidth="1"/>
    <col min="28" max="28" width="9.7109375" style="143" bestFit="1" customWidth="1"/>
    <col min="29" max="31" width="11.421875" style="143" customWidth="1"/>
    <col min="32" max="32" width="10.140625" style="143" bestFit="1" customWidth="1"/>
    <col min="33" max="34" width="11.421875" style="143" customWidth="1"/>
    <col min="35" max="35" width="10.00390625" style="143" bestFit="1" customWidth="1"/>
    <col min="36" max="36" width="8.28125" style="143" bestFit="1" customWidth="1"/>
    <col min="3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119</v>
      </c>
      <c r="B2" s="253"/>
      <c r="C2" s="253"/>
      <c r="D2" s="253"/>
      <c r="E2" s="253"/>
    </row>
    <row r="3" spans="1:5" ht="15">
      <c r="A3" s="246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0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</row>
    <row r="10" spans="1:10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</row>
    <row r="11" spans="1:10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</row>
    <row r="12" spans="1:10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</row>
    <row r="13" spans="1:10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</row>
    <row r="14" spans="1:10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</row>
    <row r="15" spans="1:10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26729</v>
      </c>
      <c r="C17" s="158">
        <v>25395</v>
      </c>
      <c r="D17" s="159">
        <f aca="true" t="shared" si="3" ref="D17:D28">(C17-B17)/B17</f>
        <v>-0.049908339256986796</v>
      </c>
      <c r="E17" s="157">
        <v>26729</v>
      </c>
      <c r="F17" s="158">
        <v>26190</v>
      </c>
      <c r="G17" s="159">
        <f aca="true" t="shared" si="4" ref="G17:G28">(F17-E17)/E17</f>
        <v>-0.02016536346290546</v>
      </c>
      <c r="H17" s="157">
        <v>26729</v>
      </c>
      <c r="I17" s="158">
        <v>26261</v>
      </c>
      <c r="J17" s="159">
        <f aca="true" t="shared" si="5" ref="J17:J28">(I17-H17)/H17</f>
        <v>-0.0175090725429309</v>
      </c>
    </row>
    <row r="18" spans="1:10" ht="15.75" thickBot="1">
      <c r="A18" s="155" t="s">
        <v>140</v>
      </c>
      <c r="B18" s="157">
        <v>5699</v>
      </c>
      <c r="C18" s="158">
        <v>6156</v>
      </c>
      <c r="D18" s="159">
        <f t="shared" si="3"/>
        <v>0.08018950693104053</v>
      </c>
      <c r="E18" s="157">
        <v>5699</v>
      </c>
      <c r="F18" s="158">
        <v>6491</v>
      </c>
      <c r="G18" s="159">
        <f t="shared" si="4"/>
        <v>0.1389717494297245</v>
      </c>
      <c r="H18" s="157">
        <v>5699</v>
      </c>
      <c r="I18" s="158">
        <v>7151</v>
      </c>
      <c r="J18" s="159">
        <f t="shared" si="5"/>
        <v>0.2547815406211616</v>
      </c>
    </row>
    <row r="19" spans="1:10" ht="15.75" thickBot="1">
      <c r="A19" s="155" t="s">
        <v>141</v>
      </c>
      <c r="B19" s="157">
        <v>109021</v>
      </c>
      <c r="C19" s="158">
        <v>110760</v>
      </c>
      <c r="D19" s="159">
        <f t="shared" si="3"/>
        <v>0.01595105530127223</v>
      </c>
      <c r="E19" s="157">
        <v>109021</v>
      </c>
      <c r="F19" s="158">
        <v>161255</v>
      </c>
      <c r="G19" s="159">
        <f t="shared" si="4"/>
        <v>0.47911870190146855</v>
      </c>
      <c r="H19" s="157">
        <v>109021</v>
      </c>
      <c r="I19" s="158">
        <v>161801</v>
      </c>
      <c r="J19" s="159">
        <f t="shared" si="5"/>
        <v>0.48412691132901003</v>
      </c>
    </row>
    <row r="20" spans="1:10" ht="15.75" thickBot="1">
      <c r="A20" s="155" t="s">
        <v>142</v>
      </c>
      <c r="B20" s="157">
        <v>3418149</v>
      </c>
      <c r="C20" s="158">
        <v>3893661</v>
      </c>
      <c r="D20" s="159">
        <f t="shared" si="3"/>
        <v>0.13911388883281567</v>
      </c>
      <c r="E20" s="157">
        <v>3418149</v>
      </c>
      <c r="F20" s="158">
        <v>3756035</v>
      </c>
      <c r="G20" s="159">
        <f t="shared" si="4"/>
        <v>0.09885057673027127</v>
      </c>
      <c r="H20" s="157">
        <v>3418149</v>
      </c>
      <c r="I20" s="158">
        <v>3725217</v>
      </c>
      <c r="J20" s="159">
        <f t="shared" si="5"/>
        <v>0.08983458591184879</v>
      </c>
    </row>
    <row r="21" spans="1:10" ht="15.75" thickBot="1">
      <c r="A21" s="155" t="s">
        <v>143</v>
      </c>
      <c r="B21" s="157">
        <v>3383722</v>
      </c>
      <c r="C21" s="158">
        <v>3364160</v>
      </c>
      <c r="D21" s="159">
        <f t="shared" si="3"/>
        <v>-0.00578120779425733</v>
      </c>
      <c r="E21" s="157">
        <v>3383722</v>
      </c>
      <c r="F21" s="158">
        <v>3312068</v>
      </c>
      <c r="G21" s="159">
        <f t="shared" si="4"/>
        <v>-0.0211760895250851</v>
      </c>
      <c r="H21" s="157">
        <v>3383722</v>
      </c>
      <c r="I21" s="158">
        <v>3311507</v>
      </c>
      <c r="J21" s="159">
        <f t="shared" si="5"/>
        <v>-0.02134188328710219</v>
      </c>
    </row>
    <row r="22" spans="1:10" ht="15.75" thickBot="1">
      <c r="A22" s="155" t="s">
        <v>144</v>
      </c>
      <c r="B22" s="157">
        <v>82393</v>
      </c>
      <c r="C22" s="158">
        <v>82141</v>
      </c>
      <c r="D22" s="159">
        <f t="shared" si="3"/>
        <v>-0.003058512252254439</v>
      </c>
      <c r="E22" s="157">
        <v>82393</v>
      </c>
      <c r="F22" s="158">
        <v>77368</v>
      </c>
      <c r="G22" s="159">
        <f t="shared" si="4"/>
        <v>-0.06098819074435935</v>
      </c>
      <c r="H22" s="157">
        <v>82393</v>
      </c>
      <c r="I22" s="158">
        <v>71951</v>
      </c>
      <c r="J22" s="159">
        <f t="shared" si="5"/>
        <v>-0.12673406721444783</v>
      </c>
    </row>
    <row r="23" spans="1:10" ht="15.75" thickBot="1">
      <c r="A23" s="155" t="s">
        <v>145</v>
      </c>
      <c r="B23" s="157">
        <v>2033403</v>
      </c>
      <c r="C23" s="158">
        <v>2036765</v>
      </c>
      <c r="D23" s="159">
        <f t="shared" si="3"/>
        <v>0.001653385974152689</v>
      </c>
      <c r="E23" s="157">
        <v>2033403</v>
      </c>
      <c r="F23" s="158">
        <v>2018384</v>
      </c>
      <c r="G23" s="159">
        <f t="shared" si="4"/>
        <v>-0.007386140376501854</v>
      </c>
      <c r="H23" s="157">
        <v>2033403</v>
      </c>
      <c r="I23" s="158">
        <v>2009524</v>
      </c>
      <c r="J23" s="159">
        <f t="shared" si="5"/>
        <v>-0.01174336813705891</v>
      </c>
    </row>
    <row r="24" spans="1:10" ht="15.75" thickBot="1">
      <c r="A24" s="155" t="s">
        <v>146</v>
      </c>
      <c r="B24" s="157">
        <v>1179957</v>
      </c>
      <c r="C24" s="158">
        <v>1172357</v>
      </c>
      <c r="D24" s="159">
        <f t="shared" si="3"/>
        <v>-0.006440912677326377</v>
      </c>
      <c r="E24" s="157">
        <v>1179957</v>
      </c>
      <c r="F24" s="158">
        <v>1155162</v>
      </c>
      <c r="G24" s="159">
        <f t="shared" si="4"/>
        <v>-0.021013477609777304</v>
      </c>
      <c r="H24" s="157">
        <v>1179957</v>
      </c>
      <c r="I24" s="158">
        <v>1149421</v>
      </c>
      <c r="J24" s="159">
        <f t="shared" si="5"/>
        <v>-0.025878909146689243</v>
      </c>
    </row>
    <row r="25" spans="1:10" ht="15.75" thickBot="1">
      <c r="A25" s="155" t="s">
        <v>147</v>
      </c>
      <c r="B25" s="157">
        <v>355461</v>
      </c>
      <c r="C25" s="158">
        <v>371603</v>
      </c>
      <c r="D25" s="159">
        <f t="shared" si="3"/>
        <v>0.045411451607911976</v>
      </c>
      <c r="E25" s="157">
        <v>355461</v>
      </c>
      <c r="F25" s="158">
        <v>365896</v>
      </c>
      <c r="G25" s="159">
        <f t="shared" si="4"/>
        <v>0.029356244426252107</v>
      </c>
      <c r="H25" s="157">
        <v>355461</v>
      </c>
      <c r="I25" s="158">
        <v>363222</v>
      </c>
      <c r="J25" s="159">
        <f t="shared" si="5"/>
        <v>0.021833618878020374</v>
      </c>
    </row>
    <row r="26" spans="1:10" ht="15.75" thickBot="1">
      <c r="A26" s="160" t="s">
        <v>24</v>
      </c>
      <c r="B26" s="162">
        <v>40645</v>
      </c>
      <c r="C26" s="163">
        <v>42717</v>
      </c>
      <c r="D26" s="167">
        <f t="shared" si="3"/>
        <v>0.05097798007134949</v>
      </c>
      <c r="E26" s="162">
        <v>40645</v>
      </c>
      <c r="F26" s="163">
        <v>44171</v>
      </c>
      <c r="G26" s="167">
        <f t="shared" si="4"/>
        <v>0.08675113790134088</v>
      </c>
      <c r="H26" s="162">
        <v>40645</v>
      </c>
      <c r="I26" s="163">
        <v>46257</v>
      </c>
      <c r="J26" s="167">
        <f t="shared" si="5"/>
        <v>0.13807356378398328</v>
      </c>
    </row>
    <row r="27" spans="1:10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3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4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5"/>
        <v>0.022297038912086013</v>
      </c>
    </row>
    <row r="28" spans="1:10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3"/>
        <v>0.0418712871978347</v>
      </c>
      <c r="E28" s="165">
        <f>+E15+E27</f>
        <v>13178052</v>
      </c>
      <c r="F28" s="166">
        <f>+F15+F27</f>
        <v>13437908</v>
      </c>
      <c r="G28" s="168">
        <f t="shared" si="4"/>
        <v>0.019718847671871383</v>
      </c>
      <c r="H28" s="165">
        <f>+H15+H27</f>
        <v>13178052</v>
      </c>
      <c r="I28" s="166">
        <f>+I15+I27</f>
        <v>13474964</v>
      </c>
      <c r="J28" s="168">
        <f t="shared" si="5"/>
        <v>0.0225307959021561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1059660</v>
      </c>
      <c r="C31" s="158">
        <v>1044488</v>
      </c>
      <c r="D31" s="159">
        <f aca="true" t="shared" si="6" ref="D31:D37">(C31-B31)/B31</f>
        <v>-0.014317800049072344</v>
      </c>
      <c r="E31" s="157">
        <v>1059660</v>
      </c>
      <c r="F31" s="158">
        <v>862246</v>
      </c>
      <c r="G31" s="159">
        <f aca="true" t="shared" si="7" ref="G31:G37">(F31-E31)/E31</f>
        <v>-0.18629937904610913</v>
      </c>
      <c r="H31" s="157">
        <v>1059660</v>
      </c>
      <c r="I31" s="158">
        <v>799469</v>
      </c>
      <c r="J31" s="159">
        <f aca="true" t="shared" si="8" ref="J31:J37">(I31-H31)/H31</f>
        <v>-0.2455419662910745</v>
      </c>
    </row>
    <row r="32" spans="1:10" ht="15.75" thickBot="1">
      <c r="A32" s="155" t="s">
        <v>152</v>
      </c>
      <c r="B32" s="157">
        <v>825435</v>
      </c>
      <c r="C32" s="158">
        <v>935523</v>
      </c>
      <c r="D32" s="159">
        <f t="shared" si="6"/>
        <v>0.13336967780624762</v>
      </c>
      <c r="E32" s="157">
        <v>825435</v>
      </c>
      <c r="F32" s="158">
        <v>861844</v>
      </c>
      <c r="G32" s="159">
        <f t="shared" si="7"/>
        <v>0.044108863811202575</v>
      </c>
      <c r="H32" s="157">
        <v>825435</v>
      </c>
      <c r="I32" s="158">
        <v>855542</v>
      </c>
      <c r="J32" s="159">
        <f t="shared" si="8"/>
        <v>0.036474101534342496</v>
      </c>
    </row>
    <row r="33" spans="1:10" ht="15.75" thickBot="1">
      <c r="A33" s="155" t="s">
        <v>153</v>
      </c>
      <c r="B33" s="157">
        <v>172323</v>
      </c>
      <c r="C33" s="158">
        <v>186031</v>
      </c>
      <c r="D33" s="159">
        <f t="shared" si="6"/>
        <v>0.07954829012958224</v>
      </c>
      <c r="E33" s="157">
        <v>172323</v>
      </c>
      <c r="F33" s="158">
        <v>205184</v>
      </c>
      <c r="G33" s="159">
        <f t="shared" si="7"/>
        <v>0.19069421957602872</v>
      </c>
      <c r="H33" s="157">
        <v>172323</v>
      </c>
      <c r="I33" s="158">
        <v>206372</v>
      </c>
      <c r="J33" s="159">
        <f t="shared" si="8"/>
        <v>0.1975882499724355</v>
      </c>
    </row>
    <row r="34" spans="1:10" ht="15.75" thickBot="1">
      <c r="A34" s="155" t="s">
        <v>154</v>
      </c>
      <c r="B34" s="157">
        <v>160628</v>
      </c>
      <c r="C34" s="158">
        <v>122670</v>
      </c>
      <c r="D34" s="159">
        <f t="shared" si="6"/>
        <v>-0.23630998331548672</v>
      </c>
      <c r="E34" s="157">
        <v>160628</v>
      </c>
      <c r="F34" s="158">
        <v>129825</v>
      </c>
      <c r="G34" s="159">
        <f t="shared" si="7"/>
        <v>-0.19176606818238415</v>
      </c>
      <c r="H34" s="157">
        <v>160628</v>
      </c>
      <c r="I34" s="158">
        <v>162674</v>
      </c>
      <c r="J34" s="159">
        <f t="shared" si="8"/>
        <v>0.01273750529172996</v>
      </c>
    </row>
    <row r="35" spans="1:10" ht="15.75" thickBot="1">
      <c r="A35" s="155" t="s">
        <v>155</v>
      </c>
      <c r="B35" s="157">
        <v>4415</v>
      </c>
      <c r="C35" s="158">
        <v>3289</v>
      </c>
      <c r="D35" s="159">
        <f t="shared" si="6"/>
        <v>-0.255039637599094</v>
      </c>
      <c r="E35" s="157">
        <v>4415</v>
      </c>
      <c r="F35" s="158">
        <v>2901</v>
      </c>
      <c r="G35" s="159">
        <f t="shared" si="7"/>
        <v>-0.34292185730464325</v>
      </c>
      <c r="H35" s="157">
        <v>4415</v>
      </c>
      <c r="I35" s="158">
        <v>2921</v>
      </c>
      <c r="J35" s="159">
        <f t="shared" si="8"/>
        <v>-0.33839184597961497</v>
      </c>
    </row>
    <row r="36" spans="1:10" ht="15.75" thickBot="1">
      <c r="A36" s="160" t="s">
        <v>35</v>
      </c>
      <c r="B36" s="162">
        <v>26641</v>
      </c>
      <c r="C36" s="163">
        <v>26274</v>
      </c>
      <c r="D36" s="167">
        <f t="shared" si="6"/>
        <v>-0.013775759168199392</v>
      </c>
      <c r="E36" s="162">
        <v>26641</v>
      </c>
      <c r="F36" s="163">
        <v>22619</v>
      </c>
      <c r="G36" s="167">
        <f t="shared" si="7"/>
        <v>-0.15097030892233776</v>
      </c>
      <c r="H36" s="162">
        <v>26641</v>
      </c>
      <c r="I36" s="163">
        <v>28191</v>
      </c>
      <c r="J36" s="167">
        <f t="shared" si="8"/>
        <v>0.0581809992117413</v>
      </c>
    </row>
    <row r="37" spans="1:10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6"/>
        <v>0.030755830549259216</v>
      </c>
      <c r="E37" s="165">
        <f>SUM(E31:E36)</f>
        <v>2249102</v>
      </c>
      <c r="F37" s="166">
        <f>SUM(F31:F36)</f>
        <v>2084619</v>
      </c>
      <c r="G37" s="168">
        <f t="shared" si="7"/>
        <v>-0.07313274364613076</v>
      </c>
      <c r="H37" s="165">
        <f>SUM(H31:H36)</f>
        <v>2249102</v>
      </c>
      <c r="I37" s="166">
        <f>SUM(I31:I36)</f>
        <v>2055169</v>
      </c>
      <c r="J37" s="168">
        <f t="shared" si="8"/>
        <v>-0.08622685854176466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</row>
    <row r="40" spans="1:10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</row>
    <row r="41" spans="1:10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</row>
    <row r="42" spans="1:10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</row>
    <row r="43" spans="1:10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</row>
    <row r="44" spans="1:10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</row>
    <row r="45" spans="1:10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</row>
    <row r="48" spans="1:10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</row>
    <row r="49" spans="1:10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</row>
    <row r="50" spans="1:10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247" t="s">
        <v>208</v>
      </c>
      <c r="B54" s="380"/>
      <c r="C54" s="380"/>
      <c r="D54" s="380"/>
      <c r="E54" s="380"/>
    </row>
    <row r="55" spans="1:5" ht="15">
      <c r="A55" s="246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25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56" t="s">
        <v>98</v>
      </c>
      <c r="R58" s="259" t="s">
        <v>209</v>
      </c>
      <c r="S58" s="256" t="s">
        <v>98</v>
      </c>
      <c r="T58" s="256" t="s">
        <v>99</v>
      </c>
      <c r="U58" s="258" t="s">
        <v>130</v>
      </c>
      <c r="V58" s="256" t="s">
        <v>98</v>
      </c>
      <c r="W58" s="259" t="s">
        <v>207</v>
      </c>
      <c r="X58" s="256" t="s">
        <v>98</v>
      </c>
      <c r="Y58" s="256" t="s">
        <v>99</v>
      </c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25" ht="15.75" thickBot="1">
      <c r="A60" s="182" t="s">
        <v>169</v>
      </c>
      <c r="B60" s="183">
        <v>1726220</v>
      </c>
      <c r="C60" s="184">
        <f aca="true" t="shared" si="9" ref="C60:C81">+B60/$B$60</f>
        <v>1</v>
      </c>
      <c r="D60" s="185">
        <v>2104216</v>
      </c>
      <c r="E60" s="184">
        <f>+D60/$D$60</f>
        <v>1</v>
      </c>
      <c r="F60" s="184">
        <f aca="true" t="shared" si="10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1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4">
        <f>+P60/$P$60</f>
        <v>1</v>
      </c>
      <c r="R60" s="185">
        <v>2214012</v>
      </c>
      <c r="S60" s="184">
        <f>+R60/$R$60</f>
        <v>1</v>
      </c>
      <c r="T60" s="184">
        <f aca="true" t="shared" si="12" ref="T60:T70">(R60-P60)/P60</f>
        <v>0.054693216463414636</v>
      </c>
      <c r="U60" s="183">
        <f aca="true" t="shared" si="13" ref="U60:U81">+L60+N60+P60</f>
        <v>5682601</v>
      </c>
      <c r="V60" s="184">
        <f>+U60/$U$60</f>
        <v>1</v>
      </c>
      <c r="W60" s="185">
        <f aca="true" t="shared" si="14" ref="W60:W81">+M60+O60+R60</f>
        <v>6419295</v>
      </c>
      <c r="X60" s="184">
        <f>+W60/$W$60</f>
        <v>1</v>
      </c>
      <c r="Y60" s="184">
        <f aca="true" t="shared" si="15" ref="Y60:Y66">(W60-U60)/U60</f>
        <v>0.12964028268041342</v>
      </c>
    </row>
    <row r="61" spans="1:25" ht="15.75" thickBot="1">
      <c r="A61" s="186" t="s">
        <v>45</v>
      </c>
      <c r="B61" s="188">
        <v>-972781</v>
      </c>
      <c r="C61" s="189">
        <f t="shared" si="9"/>
        <v>-0.5635324582034735</v>
      </c>
      <c r="D61" s="190">
        <v>-1196310</v>
      </c>
      <c r="E61" s="189">
        <f aca="true" t="shared" si="16" ref="E61:E87">+D61/$D$60</f>
        <v>-0.5685300368403243</v>
      </c>
      <c r="F61" s="189">
        <f t="shared" si="10"/>
        <v>0.22978347644536642</v>
      </c>
      <c r="G61" s="188">
        <v>-2017246</v>
      </c>
      <c r="H61" s="189">
        <f aca="true" t="shared" si="17" ref="H61:H87">+G61/$G$60</f>
        <v>-0.5629417416582738</v>
      </c>
      <c r="I61" s="190">
        <v>-2399295</v>
      </c>
      <c r="J61" s="189">
        <f aca="true" t="shared" si="18" ref="J61:J87">+I61/$I$60</f>
        <v>-0.5705430526316541</v>
      </c>
      <c r="K61" s="189">
        <f t="shared" si="11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89">
        <f aca="true" t="shared" si="19" ref="Q61:Q87">+P61/$P$60</f>
        <v>-0.5658884336890244</v>
      </c>
      <c r="R61" s="190">
        <v>-1279858</v>
      </c>
      <c r="S61" s="189">
        <f aca="true" t="shared" si="20" ref="S61:S87">+R61/$R$60</f>
        <v>-0.5780718442357132</v>
      </c>
      <c r="T61" s="189">
        <f t="shared" si="12"/>
        <v>0.07740044935950696</v>
      </c>
      <c r="U61" s="188">
        <f t="shared" si="13"/>
        <v>-3205159</v>
      </c>
      <c r="V61" s="189">
        <f aca="true" t="shared" si="21" ref="V61:V87">+U61/$U$60</f>
        <v>-0.5640302741649467</v>
      </c>
      <c r="W61" s="190">
        <f t="shared" si="14"/>
        <v>-3679153</v>
      </c>
      <c r="X61" s="189">
        <f aca="true" t="shared" si="22" ref="X61:X87">+W61/$W$60</f>
        <v>-0.5731397295185842</v>
      </c>
      <c r="Y61" s="189">
        <f t="shared" si="15"/>
        <v>0.14788470712373394</v>
      </c>
    </row>
    <row r="62" spans="1:25" ht="15.75" thickBot="1">
      <c r="A62" s="191" t="s">
        <v>95</v>
      </c>
      <c r="B62" s="192">
        <f>SUM(B60:B61)</f>
        <v>753439</v>
      </c>
      <c r="C62" s="193">
        <f t="shared" si="9"/>
        <v>0.4364675417965265</v>
      </c>
      <c r="D62" s="194">
        <f>SUM(D60:D61)</f>
        <v>907906</v>
      </c>
      <c r="E62" s="193">
        <f t="shared" si="16"/>
        <v>0.4314699631596756</v>
      </c>
      <c r="F62" s="193">
        <f t="shared" si="10"/>
        <v>0.205015933605773</v>
      </c>
      <c r="G62" s="192">
        <f>SUM(G60:G61)</f>
        <v>1566155</v>
      </c>
      <c r="H62" s="193">
        <f t="shared" si="17"/>
        <v>0.4370582583417262</v>
      </c>
      <c r="I62" s="194">
        <f>SUM(I60:I61)</f>
        <v>1805988</v>
      </c>
      <c r="J62" s="193">
        <f t="shared" si="18"/>
        <v>0.42945694736834594</v>
      </c>
      <c r="K62" s="193">
        <f t="shared" si="11"/>
        <v>0.15313490682595274</v>
      </c>
      <c r="L62" s="192">
        <f>SUM(L60:L61)</f>
        <v>753439</v>
      </c>
      <c r="M62" s="194">
        <f>SUM(M60:M61)</f>
        <v>907906</v>
      </c>
      <c r="N62" s="242">
        <f>SUM(N60:N61)</f>
        <v>812716</v>
      </c>
      <c r="O62" s="232">
        <f>SUM(O60:O61)</f>
        <v>898082</v>
      </c>
      <c r="P62" s="192">
        <f>SUM(P60:P61)</f>
        <v>911287</v>
      </c>
      <c r="Q62" s="193">
        <f t="shared" si="19"/>
        <v>0.4341115663109756</v>
      </c>
      <c r="R62" s="194">
        <f>SUM(R60:R61)</f>
        <v>934154</v>
      </c>
      <c r="S62" s="193">
        <f t="shared" si="20"/>
        <v>0.4219281557642867</v>
      </c>
      <c r="T62" s="193">
        <f t="shared" si="12"/>
        <v>0.02509308264026591</v>
      </c>
      <c r="U62" s="192">
        <f t="shared" si="13"/>
        <v>2477442</v>
      </c>
      <c r="V62" s="193">
        <f t="shared" si="21"/>
        <v>0.43596972583505333</v>
      </c>
      <c r="W62" s="194">
        <f t="shared" si="14"/>
        <v>2740142</v>
      </c>
      <c r="X62" s="193">
        <f t="shared" si="22"/>
        <v>0.4268602704814158</v>
      </c>
      <c r="Y62" s="193">
        <f t="shared" si="15"/>
        <v>0.10603679117412235</v>
      </c>
    </row>
    <row r="63" spans="1:25" ht="15.75" thickBot="1">
      <c r="A63" s="186" t="s">
        <v>170</v>
      </c>
      <c r="B63" s="188">
        <v>-96265</v>
      </c>
      <c r="C63" s="189">
        <f t="shared" si="9"/>
        <v>-0.05576635654783284</v>
      </c>
      <c r="D63" s="190">
        <v>-97009</v>
      </c>
      <c r="E63" s="189">
        <f t="shared" si="16"/>
        <v>-0.046102206237382475</v>
      </c>
      <c r="F63" s="189">
        <f t="shared" si="10"/>
        <v>0.007728665662494157</v>
      </c>
      <c r="G63" s="188">
        <v>-183084</v>
      </c>
      <c r="H63" s="189">
        <f t="shared" si="17"/>
        <v>-0.05109224449063892</v>
      </c>
      <c r="I63" s="190">
        <v>-193987</v>
      </c>
      <c r="J63" s="189">
        <f t="shared" si="18"/>
        <v>-0.0461293568114203</v>
      </c>
      <c r="K63" s="189">
        <f t="shared" si="11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89">
        <f t="shared" si="19"/>
        <v>-0.0454444550304878</v>
      </c>
      <c r="R63" s="190">
        <v>-99902</v>
      </c>
      <c r="S63" s="189">
        <f t="shared" si="20"/>
        <v>-0.04512260999488711</v>
      </c>
      <c r="T63" s="189">
        <f t="shared" si="12"/>
        <v>0.047223707244462614</v>
      </c>
      <c r="U63" s="188">
        <f t="shared" si="13"/>
        <v>-278481</v>
      </c>
      <c r="V63" s="189">
        <f t="shared" si="21"/>
        <v>-0.0490059041625481</v>
      </c>
      <c r="W63" s="190">
        <f t="shared" si="14"/>
        <v>-293889</v>
      </c>
      <c r="X63" s="189">
        <f t="shared" si="22"/>
        <v>-0.045782130280661665</v>
      </c>
      <c r="Y63" s="189">
        <f t="shared" si="15"/>
        <v>0.055328729787669534</v>
      </c>
    </row>
    <row r="64" spans="1:25" ht="15.75" thickBot="1">
      <c r="A64" s="186" t="s">
        <v>171</v>
      </c>
      <c r="B64" s="188">
        <v>-436316</v>
      </c>
      <c r="C64" s="189">
        <f t="shared" si="9"/>
        <v>-0.25275804937956925</v>
      </c>
      <c r="D64" s="190">
        <v>-547935</v>
      </c>
      <c r="E64" s="189">
        <f t="shared" si="16"/>
        <v>-0.2603986472871606</v>
      </c>
      <c r="F64" s="189">
        <f t="shared" si="10"/>
        <v>0.2558214688436821</v>
      </c>
      <c r="G64" s="188">
        <v>-956200</v>
      </c>
      <c r="H64" s="189">
        <f t="shared" si="17"/>
        <v>-0.2668414726680045</v>
      </c>
      <c r="I64" s="190">
        <v>-1128655</v>
      </c>
      <c r="J64" s="189">
        <f t="shared" si="18"/>
        <v>-0.26838978494431887</v>
      </c>
      <c r="K64" s="189">
        <f t="shared" si="11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89">
        <f t="shared" si="19"/>
        <v>-0.2672956364329268</v>
      </c>
      <c r="R64" s="190">
        <v>-596608</v>
      </c>
      <c r="S64" s="189">
        <f t="shared" si="20"/>
        <v>-0.2694691808355149</v>
      </c>
      <c r="T64" s="189">
        <f t="shared" si="12"/>
        <v>0.06326957247013493</v>
      </c>
      <c r="U64" s="188">
        <f t="shared" si="13"/>
        <v>-1517307</v>
      </c>
      <c r="V64" s="189">
        <f t="shared" si="21"/>
        <v>-0.26700924453432506</v>
      </c>
      <c r="W64" s="190">
        <f t="shared" si="14"/>
        <v>-1725263</v>
      </c>
      <c r="X64" s="189">
        <f t="shared" si="22"/>
        <v>-0.2687620681087253</v>
      </c>
      <c r="Y64" s="189">
        <f t="shared" si="15"/>
        <v>0.13705598141971267</v>
      </c>
    </row>
    <row r="65" spans="1:25" ht="15.75" thickBot="1">
      <c r="A65" s="186" t="s">
        <v>172</v>
      </c>
      <c r="B65" s="188">
        <v>-32449</v>
      </c>
      <c r="C65" s="189">
        <f t="shared" si="9"/>
        <v>-0.018797719873480785</v>
      </c>
      <c r="D65" s="190">
        <v>-34692</v>
      </c>
      <c r="E65" s="189">
        <f t="shared" si="16"/>
        <v>-0.016486900584350657</v>
      </c>
      <c r="F65" s="189">
        <f t="shared" si="10"/>
        <v>0.06912385589694597</v>
      </c>
      <c r="G65" s="188">
        <v>-64634</v>
      </c>
      <c r="H65" s="189">
        <f t="shared" si="17"/>
        <v>-0.018037054742129056</v>
      </c>
      <c r="I65" s="190">
        <v>-69304</v>
      </c>
      <c r="J65" s="189">
        <f t="shared" si="18"/>
        <v>-0.01648022261521995</v>
      </c>
      <c r="K65" s="189">
        <f t="shared" si="11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89">
        <f t="shared" si="19"/>
        <v>-0.015189596036585366</v>
      </c>
      <c r="R65" s="190">
        <v>-37705</v>
      </c>
      <c r="S65" s="189">
        <f t="shared" si="20"/>
        <v>-0.01703016966484373</v>
      </c>
      <c r="T65" s="189">
        <f t="shared" si="12"/>
        <v>0.18249388446340087</v>
      </c>
      <c r="U65" s="188">
        <f t="shared" si="13"/>
        <v>-96520</v>
      </c>
      <c r="V65" s="189">
        <f t="shared" si="21"/>
        <v>-0.016985179849861004</v>
      </c>
      <c r="W65" s="190">
        <f t="shared" si="14"/>
        <v>-107009</v>
      </c>
      <c r="X65" s="189">
        <f t="shared" si="22"/>
        <v>-0.01666989910885853</v>
      </c>
      <c r="Y65" s="189">
        <f t="shared" si="15"/>
        <v>0.10867177786987153</v>
      </c>
    </row>
    <row r="66" spans="1:25" ht="15.75" thickBot="1">
      <c r="A66" s="186" t="s">
        <v>173</v>
      </c>
      <c r="B66" s="188">
        <v>8166</v>
      </c>
      <c r="C66" s="189">
        <f t="shared" si="9"/>
        <v>0.004730567366847795</v>
      </c>
      <c r="D66" s="190">
        <v>3848</v>
      </c>
      <c r="E66" s="189">
        <f t="shared" si="16"/>
        <v>0.0018287096001551172</v>
      </c>
      <c r="F66" s="189">
        <f t="shared" si="10"/>
        <v>-0.5287778594170953</v>
      </c>
      <c r="G66" s="188">
        <v>7880</v>
      </c>
      <c r="H66" s="189">
        <f t="shared" si="17"/>
        <v>0.002199028241606228</v>
      </c>
      <c r="I66" s="190">
        <v>15786</v>
      </c>
      <c r="J66" s="189">
        <f t="shared" si="18"/>
        <v>0.00375384962201117</v>
      </c>
      <c r="K66" s="189">
        <f t="shared" si="11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89">
        <f t="shared" si="19"/>
        <v>-0.0022422827743902437</v>
      </c>
      <c r="R66" s="190">
        <v>1152</v>
      </c>
      <c r="S66" s="189">
        <f t="shared" si="20"/>
        <v>0.0005203223830765144</v>
      </c>
      <c r="T66" s="189">
        <f t="shared" si="12"/>
        <v>-1.2447418738049714</v>
      </c>
      <c r="U66" s="188">
        <f t="shared" si="13"/>
        <v>3173</v>
      </c>
      <c r="V66" s="189">
        <f t="shared" si="21"/>
        <v>0.0005583710698674779</v>
      </c>
      <c r="W66" s="190">
        <f t="shared" si="14"/>
        <v>16938</v>
      </c>
      <c r="X66" s="189">
        <f t="shared" si="22"/>
        <v>0.0026386075106378504</v>
      </c>
      <c r="Y66" s="189">
        <f t="shared" si="15"/>
        <v>4.338165773715726</v>
      </c>
    </row>
    <row r="67" spans="1:25" ht="15.75" thickBot="1">
      <c r="A67" s="186" t="s">
        <v>174</v>
      </c>
      <c r="B67" s="188">
        <v>2206</v>
      </c>
      <c r="C67" s="189">
        <f t="shared" si="9"/>
        <v>0.0012779367635643198</v>
      </c>
      <c r="D67" s="190">
        <v>1169</v>
      </c>
      <c r="E67" s="189">
        <f t="shared" si="16"/>
        <v>0.0005555513312321549</v>
      </c>
      <c r="F67" s="189">
        <f t="shared" si="10"/>
        <v>-0.4700815956482321</v>
      </c>
      <c r="G67" s="188">
        <v>2091</v>
      </c>
      <c r="H67" s="189">
        <f t="shared" si="17"/>
        <v>0.0005835238646191147</v>
      </c>
      <c r="I67" s="190">
        <v>8556</v>
      </c>
      <c r="J67" s="189">
        <f t="shared" si="18"/>
        <v>0.0020345836415765596</v>
      </c>
      <c r="K67" s="189">
        <f t="shared" si="11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89">
        <f t="shared" si="19"/>
        <v>-0.0017749618902439025</v>
      </c>
      <c r="R67" s="190">
        <v>8885</v>
      </c>
      <c r="S67" s="189">
        <f t="shared" si="20"/>
        <v>0.00401307671322468</v>
      </c>
      <c r="T67" s="189">
        <f t="shared" si="12"/>
        <v>-3.3845947396672034</v>
      </c>
      <c r="U67" s="188">
        <f t="shared" si="13"/>
        <v>-1635</v>
      </c>
      <c r="V67" s="189">
        <f t="shared" si="21"/>
        <v>-0.00028772035903981295</v>
      </c>
      <c r="W67" s="190">
        <f t="shared" si="14"/>
        <v>17441</v>
      </c>
      <c r="X67" s="189">
        <f t="shared" si="22"/>
        <v>0.002716965024975484</v>
      </c>
      <c r="Y67" s="189" t="s">
        <v>88</v>
      </c>
    </row>
    <row r="68" spans="1:25" ht="15.75" thickBot="1">
      <c r="A68" s="182" t="s">
        <v>175</v>
      </c>
      <c r="B68" s="183">
        <f>SUM(B62:B67)</f>
        <v>198781</v>
      </c>
      <c r="C68" s="184">
        <f t="shared" si="9"/>
        <v>0.11515392012605577</v>
      </c>
      <c r="D68" s="185">
        <f>SUM(D62:D67)</f>
        <v>233287</v>
      </c>
      <c r="E68" s="184">
        <f t="shared" si="16"/>
        <v>0.11086646998216913</v>
      </c>
      <c r="F68" s="184">
        <f t="shared" si="10"/>
        <v>0.17358801897565662</v>
      </c>
      <c r="G68" s="183">
        <f>SUM(G62:G67)</f>
        <v>372208</v>
      </c>
      <c r="H68" s="184">
        <f t="shared" si="17"/>
        <v>0.10387003854717906</v>
      </c>
      <c r="I68" s="185">
        <f>SUM(I62:I67)</f>
        <v>438384</v>
      </c>
      <c r="J68" s="184">
        <f t="shared" si="18"/>
        <v>0.10424601626097459</v>
      </c>
      <c r="K68" s="184">
        <f t="shared" si="11"/>
        <v>0.17779306194385935</v>
      </c>
      <c r="L68" s="183">
        <f>SUM(L62:L67)</f>
        <v>198781</v>
      </c>
      <c r="M68" s="185">
        <f>SUM(M62:M67)</f>
        <v>233287</v>
      </c>
      <c r="N68" s="240">
        <f>SUM(N62:N67)</f>
        <v>173427</v>
      </c>
      <c r="O68" s="230">
        <f>SUM(O62:O67)</f>
        <v>205097</v>
      </c>
      <c r="P68" s="183">
        <f>SUM(P62:P67)</f>
        <v>214464</v>
      </c>
      <c r="Q68" s="184">
        <f t="shared" si="19"/>
        <v>0.10216463414634146</v>
      </c>
      <c r="R68" s="185">
        <f>SUM(R62:R67)</f>
        <v>209976</v>
      </c>
      <c r="S68" s="184">
        <f t="shared" si="20"/>
        <v>0.09483959436534219</v>
      </c>
      <c r="T68" s="184">
        <f t="shared" si="12"/>
        <v>-0.0209265890778872</v>
      </c>
      <c r="U68" s="183">
        <f t="shared" si="13"/>
        <v>586672</v>
      </c>
      <c r="V68" s="184">
        <f t="shared" si="21"/>
        <v>0.10324004799914686</v>
      </c>
      <c r="W68" s="185">
        <f t="shared" si="14"/>
        <v>648360</v>
      </c>
      <c r="X68" s="184">
        <f t="shared" si="22"/>
        <v>0.1010017455187836</v>
      </c>
      <c r="Y68" s="184">
        <f aca="true" t="shared" si="23" ref="Y68:Y74">(W68-U68)/U68</f>
        <v>0.10514904409959909</v>
      </c>
    </row>
    <row r="69" spans="1:25" ht="15.75" thickBot="1">
      <c r="A69" s="186" t="s">
        <v>176</v>
      </c>
      <c r="B69" s="188">
        <v>3035</v>
      </c>
      <c r="C69" s="189">
        <f t="shared" si="9"/>
        <v>0.0017581768256653267</v>
      </c>
      <c r="D69" s="190">
        <v>2165</v>
      </c>
      <c r="E69" s="189">
        <f t="shared" si="16"/>
        <v>0.0010288867682785418</v>
      </c>
      <c r="F69" s="189">
        <f t="shared" si="10"/>
        <v>-0.28665568369028005</v>
      </c>
      <c r="G69" s="188">
        <v>4956</v>
      </c>
      <c r="H69" s="189">
        <f t="shared" si="17"/>
        <v>0.0013830436504315314</v>
      </c>
      <c r="I69" s="190">
        <v>4647</v>
      </c>
      <c r="J69" s="189">
        <f t="shared" si="18"/>
        <v>0.0011050385907440713</v>
      </c>
      <c r="K69" s="189">
        <f t="shared" si="11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89">
        <f t="shared" si="19"/>
        <v>0.0010913681402439025</v>
      </c>
      <c r="R69" s="190">
        <v>3061</v>
      </c>
      <c r="S69" s="189">
        <f t="shared" si="20"/>
        <v>0.0013825579987823012</v>
      </c>
      <c r="T69" s="189">
        <f t="shared" si="12"/>
        <v>0.3360977738978612</v>
      </c>
      <c r="U69" s="188">
        <f t="shared" si="13"/>
        <v>7247</v>
      </c>
      <c r="V69" s="189">
        <f t="shared" si="21"/>
        <v>0.0012752962947776907</v>
      </c>
      <c r="W69" s="190">
        <f t="shared" si="14"/>
        <v>7708</v>
      </c>
      <c r="X69" s="189">
        <f t="shared" si="22"/>
        <v>0.0012007549115596028</v>
      </c>
      <c r="Y69" s="189">
        <f t="shared" si="23"/>
        <v>0.06361252932247827</v>
      </c>
    </row>
    <row r="70" spans="1:25" ht="15.75" thickBot="1">
      <c r="A70" s="186" t="s">
        <v>177</v>
      </c>
      <c r="B70" s="188">
        <v>-50910</v>
      </c>
      <c r="C70" s="189">
        <f t="shared" si="9"/>
        <v>-0.029492185237107667</v>
      </c>
      <c r="D70" s="190">
        <v>-70846</v>
      </c>
      <c r="E70" s="189">
        <f t="shared" si="16"/>
        <v>-0.03366859676002844</v>
      </c>
      <c r="F70" s="189">
        <f t="shared" si="10"/>
        <v>0.3915930072677274</v>
      </c>
      <c r="G70" s="188">
        <v>-110270</v>
      </c>
      <c r="H70" s="189">
        <f t="shared" si="17"/>
        <v>-0.030772442157603906</v>
      </c>
      <c r="I70" s="190">
        <v>-152953</v>
      </c>
      <c r="J70" s="189">
        <f t="shared" si="18"/>
        <v>-0.036371630636986854</v>
      </c>
      <c r="K70" s="189">
        <f t="shared" si="11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89">
        <f t="shared" si="19"/>
        <v>-0.028970083841463413</v>
      </c>
      <c r="R70" s="190">
        <v>-85697</v>
      </c>
      <c r="S70" s="189">
        <f t="shared" si="20"/>
        <v>-0.038706655609816024</v>
      </c>
      <c r="T70" s="189">
        <f t="shared" si="12"/>
        <v>0.40916565264577237</v>
      </c>
      <c r="U70" s="188">
        <f t="shared" si="13"/>
        <v>-171084</v>
      </c>
      <c r="V70" s="189">
        <f t="shared" si="21"/>
        <v>-0.03010663602811459</v>
      </c>
      <c r="W70" s="190">
        <f t="shared" si="14"/>
        <v>-238650</v>
      </c>
      <c r="X70" s="189">
        <f t="shared" si="22"/>
        <v>-0.03717697971506217</v>
      </c>
      <c r="Y70" s="189">
        <f t="shared" si="23"/>
        <v>0.39492880690187276</v>
      </c>
    </row>
    <row r="71" spans="1:25" ht="15.75" thickBot="1">
      <c r="A71" s="186" t="s">
        <v>194</v>
      </c>
      <c r="B71" s="188">
        <v>46468</v>
      </c>
      <c r="C71" s="189">
        <f t="shared" si="9"/>
        <v>0.026918932696875255</v>
      </c>
      <c r="D71" s="190">
        <v>50453</v>
      </c>
      <c r="E71" s="189">
        <f t="shared" si="16"/>
        <v>0.023977101210141925</v>
      </c>
      <c r="F71" s="189">
        <f t="shared" si="10"/>
        <v>0.08575794094860979</v>
      </c>
      <c r="G71" s="188">
        <v>46962</v>
      </c>
      <c r="H71" s="189">
        <f t="shared" si="17"/>
        <v>0.013105426939379656</v>
      </c>
      <c r="I71" s="190">
        <v>50494</v>
      </c>
      <c r="J71" s="189">
        <f t="shared" si="18"/>
        <v>0.012007277512595466</v>
      </c>
      <c r="K71" s="189">
        <f t="shared" si="11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89">
        <f t="shared" si="19"/>
        <v>0</v>
      </c>
      <c r="R71" s="190">
        <v>0</v>
      </c>
      <c r="S71" s="189">
        <f t="shared" si="20"/>
        <v>0</v>
      </c>
      <c r="T71" s="189" t="s">
        <v>88</v>
      </c>
      <c r="U71" s="188">
        <f t="shared" si="13"/>
        <v>46962</v>
      </c>
      <c r="V71" s="189">
        <f t="shared" si="21"/>
        <v>0.008264173395246297</v>
      </c>
      <c r="W71" s="190">
        <f t="shared" si="14"/>
        <v>50494</v>
      </c>
      <c r="X71" s="189">
        <f t="shared" si="22"/>
        <v>0.00786597282100293</v>
      </c>
      <c r="Y71" s="189">
        <f t="shared" si="23"/>
        <v>0.07520974404837955</v>
      </c>
    </row>
    <row r="72" spans="1:25" ht="15.75" thickBot="1">
      <c r="A72" s="186" t="s">
        <v>178</v>
      </c>
      <c r="B72" s="188">
        <v>5949</v>
      </c>
      <c r="C72" s="189">
        <f t="shared" si="9"/>
        <v>0.003446258298478757</v>
      </c>
      <c r="D72" s="190">
        <v>-9738</v>
      </c>
      <c r="E72" s="189">
        <f t="shared" si="16"/>
        <v>-0.004627851893531843</v>
      </c>
      <c r="F72" s="189">
        <f t="shared" si="10"/>
        <v>-2.636913767019667</v>
      </c>
      <c r="G72" s="188">
        <v>12914</v>
      </c>
      <c r="H72" s="189">
        <f t="shared" si="17"/>
        <v>0.0036038389228556893</v>
      </c>
      <c r="I72" s="190">
        <v>-12353</v>
      </c>
      <c r="J72" s="189">
        <f t="shared" si="18"/>
        <v>-0.002937495526460407</v>
      </c>
      <c r="K72" s="189">
        <f t="shared" si="11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89">
        <f t="shared" si="19"/>
        <v>0.0008846227134146342</v>
      </c>
      <c r="R72" s="190">
        <v>3685</v>
      </c>
      <c r="S72" s="189">
        <f t="shared" si="20"/>
        <v>0.001664399289615413</v>
      </c>
      <c r="T72" s="189">
        <f>(R72-P72)/P72</f>
        <v>0.9843834141087776</v>
      </c>
      <c r="U72" s="188">
        <f t="shared" si="13"/>
        <v>14771</v>
      </c>
      <c r="V72" s="189">
        <f t="shared" si="21"/>
        <v>0.0025993378736251234</v>
      </c>
      <c r="W72" s="190">
        <f t="shared" si="14"/>
        <v>-8668</v>
      </c>
      <c r="X72" s="189">
        <f t="shared" si="22"/>
        <v>-0.0013503040442914682</v>
      </c>
      <c r="Y72" s="189">
        <f t="shared" si="23"/>
        <v>-1.5868255365242705</v>
      </c>
    </row>
    <row r="73" spans="1:25" ht="15.75" thickBot="1">
      <c r="A73" s="186" t="s">
        <v>179</v>
      </c>
      <c r="B73" s="188">
        <v>-4194</v>
      </c>
      <c r="C73" s="189">
        <f t="shared" si="9"/>
        <v>-0.002429586031907868</v>
      </c>
      <c r="D73" s="190">
        <v>-11041</v>
      </c>
      <c r="E73" s="189">
        <f t="shared" si="16"/>
        <v>-0.005247084900029274</v>
      </c>
      <c r="F73" s="189">
        <f t="shared" si="10"/>
        <v>1.6325703385789223</v>
      </c>
      <c r="G73" s="188">
        <v>-7366</v>
      </c>
      <c r="H73" s="189">
        <f t="shared" si="17"/>
        <v>-0.002055589089806025</v>
      </c>
      <c r="I73" s="190">
        <v>-18527</v>
      </c>
      <c r="J73" s="189">
        <f t="shared" si="18"/>
        <v>-0.004405648799379257</v>
      </c>
      <c r="K73" s="189">
        <f t="shared" si="11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89">
        <f t="shared" si="19"/>
        <v>-0.004768483231707317</v>
      </c>
      <c r="R73" s="190">
        <v>-14419</v>
      </c>
      <c r="S73" s="189">
        <f t="shared" si="20"/>
        <v>-0.006512611494427311</v>
      </c>
      <c r="T73" s="189">
        <f>(R73-P73)/P73</f>
        <v>0.44045954045954044</v>
      </c>
      <c r="U73" s="188">
        <f t="shared" si="13"/>
        <v>-17376</v>
      </c>
      <c r="V73" s="189">
        <f t="shared" si="21"/>
        <v>-0.0030577547147864156</v>
      </c>
      <c r="W73" s="190">
        <f t="shared" si="14"/>
        <v>-32946</v>
      </c>
      <c r="X73" s="189">
        <f t="shared" si="22"/>
        <v>-0.005132339298941706</v>
      </c>
      <c r="Y73" s="189">
        <f t="shared" si="23"/>
        <v>0.8960635359116023</v>
      </c>
    </row>
    <row r="74" spans="1:25" ht="15.75" thickBot="1">
      <c r="A74" s="186" t="s">
        <v>180</v>
      </c>
      <c r="B74" s="187">
        <v>390</v>
      </c>
      <c r="C74" s="189">
        <f t="shared" si="9"/>
        <v>0.00022592717034908643</v>
      </c>
      <c r="D74" s="195">
        <v>185</v>
      </c>
      <c r="E74" s="189">
        <f t="shared" si="16"/>
        <v>8.791873077668833E-05</v>
      </c>
      <c r="F74" s="189">
        <f t="shared" si="10"/>
        <v>-0.5256410256410257</v>
      </c>
      <c r="G74" s="187">
        <v>1148</v>
      </c>
      <c r="H74" s="189">
        <f t="shared" si="17"/>
        <v>0.00032036604332029824</v>
      </c>
      <c r="I74" s="195">
        <v>804</v>
      </c>
      <c r="J74" s="189">
        <f t="shared" si="18"/>
        <v>0.00019118808413131768</v>
      </c>
      <c r="K74" s="189">
        <f t="shared" si="11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189">
        <f t="shared" si="19"/>
        <v>0.0003348894817073171</v>
      </c>
      <c r="R74" s="231">
        <v>1350</v>
      </c>
      <c r="S74" s="189">
        <f t="shared" si="20"/>
        <v>0.0006097527926677904</v>
      </c>
      <c r="T74" s="189">
        <f>(R74-P74)/P74</f>
        <v>0.9203413940256046</v>
      </c>
      <c r="U74" s="241">
        <f t="shared" si="13"/>
        <v>1851</v>
      </c>
      <c r="V74" s="189">
        <f t="shared" si="21"/>
        <v>0.0003257311220689258</v>
      </c>
      <c r="W74" s="231">
        <f t="shared" si="14"/>
        <v>2154</v>
      </c>
      <c r="X74" s="189">
        <f t="shared" si="22"/>
        <v>0.000335550866567123</v>
      </c>
      <c r="Y74" s="189">
        <f t="shared" si="23"/>
        <v>0.16369529983792544</v>
      </c>
    </row>
    <row r="75" spans="1:25" ht="15.75" thickBot="1">
      <c r="A75" s="186" t="s">
        <v>181</v>
      </c>
      <c r="B75" s="187">
        <v>0</v>
      </c>
      <c r="C75" s="189">
        <f t="shared" si="9"/>
        <v>0</v>
      </c>
      <c r="D75" s="195">
        <v>0</v>
      </c>
      <c r="E75" s="189">
        <f t="shared" si="16"/>
        <v>0</v>
      </c>
      <c r="F75" s="189" t="s">
        <v>88</v>
      </c>
      <c r="G75" s="187">
        <v>62</v>
      </c>
      <c r="H75" s="189">
        <f t="shared" si="17"/>
        <v>1.730199885527743E-05</v>
      </c>
      <c r="I75" s="195">
        <v>0</v>
      </c>
      <c r="J75" s="189">
        <f t="shared" si="18"/>
        <v>0</v>
      </c>
      <c r="K75" s="189">
        <f t="shared" si="11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89">
        <f t="shared" si="19"/>
        <v>9.051067073170731E-06</v>
      </c>
      <c r="R75" s="195">
        <v>0</v>
      </c>
      <c r="S75" s="189">
        <f t="shared" si="20"/>
        <v>0</v>
      </c>
      <c r="T75" s="189" t="s">
        <v>88</v>
      </c>
      <c r="U75" s="187">
        <f t="shared" si="13"/>
        <v>81</v>
      </c>
      <c r="V75" s="189">
        <f t="shared" si="21"/>
        <v>1.4254036135917337E-05</v>
      </c>
      <c r="W75" s="195">
        <f t="shared" si="14"/>
        <v>0</v>
      </c>
      <c r="X75" s="189">
        <f t="shared" si="22"/>
        <v>0</v>
      </c>
      <c r="Y75" s="189" t="s">
        <v>88</v>
      </c>
    </row>
    <row r="76" spans="1:25" ht="15.75" thickBot="1">
      <c r="A76" s="191" t="s">
        <v>182</v>
      </c>
      <c r="B76" s="192">
        <f>SUM(B68:B75)</f>
        <v>199519</v>
      </c>
      <c r="C76" s="193">
        <f t="shared" si="9"/>
        <v>0.11558144384840865</v>
      </c>
      <c r="D76" s="194">
        <f>SUM(D68:D75)</f>
        <v>194465</v>
      </c>
      <c r="E76" s="193">
        <f t="shared" si="16"/>
        <v>0.09241684313777673</v>
      </c>
      <c r="F76" s="193">
        <f aca="true" t="shared" si="24" ref="F76:F81">(D76-B76)/B76</f>
        <v>-0.025330920864679553</v>
      </c>
      <c r="G76" s="192">
        <f>SUM(G68:G75)</f>
        <v>320614</v>
      </c>
      <c r="H76" s="193">
        <f t="shared" si="17"/>
        <v>0.08947198485461158</v>
      </c>
      <c r="I76" s="194">
        <f>SUM(I68:I75)</f>
        <v>310496</v>
      </c>
      <c r="J76" s="193">
        <f t="shared" si="18"/>
        <v>0.07383474548561893</v>
      </c>
      <c r="K76" s="193">
        <f t="shared" si="11"/>
        <v>-0.031558197708147495</v>
      </c>
      <c r="L76" s="192">
        <f>SUM(L68:L75)</f>
        <v>199519</v>
      </c>
      <c r="M76" s="194">
        <f>SUM(M68:M75)</f>
        <v>194465</v>
      </c>
      <c r="N76" s="242">
        <f>SUM(N68:N75)</f>
        <v>121095</v>
      </c>
      <c r="O76" s="232">
        <f>SUM(O68:O75)</f>
        <v>116031</v>
      </c>
      <c r="P76" s="192">
        <f>SUM(P68:P75)</f>
        <v>148510</v>
      </c>
      <c r="Q76" s="193">
        <f t="shared" si="19"/>
        <v>0.07074599847560975</v>
      </c>
      <c r="R76" s="194">
        <f>SUM(R68:R75)</f>
        <v>117956</v>
      </c>
      <c r="S76" s="193">
        <f t="shared" si="20"/>
        <v>0.05327703734216436</v>
      </c>
      <c r="T76" s="193">
        <f aca="true" t="shared" si="25" ref="T76:T81">(R76-P76)/P76</f>
        <v>-0.20573698740825533</v>
      </c>
      <c r="U76" s="192">
        <f t="shared" si="13"/>
        <v>469124</v>
      </c>
      <c r="V76" s="193">
        <f t="shared" si="21"/>
        <v>0.08255444997809981</v>
      </c>
      <c r="W76" s="194">
        <f t="shared" si="14"/>
        <v>428452</v>
      </c>
      <c r="X76" s="193">
        <f t="shared" si="22"/>
        <v>0.06674440105961792</v>
      </c>
      <c r="Y76" s="193">
        <f>(W76-U76)/U76</f>
        <v>-0.08669776008049045</v>
      </c>
    </row>
    <row r="77" spans="1:25" ht="15.75" thickBot="1">
      <c r="A77" s="186" t="s">
        <v>183</v>
      </c>
      <c r="B77" s="188">
        <v>-51436</v>
      </c>
      <c r="C77" s="189">
        <f t="shared" si="9"/>
        <v>-0.02979689726686054</v>
      </c>
      <c r="D77" s="190">
        <v>-56024</v>
      </c>
      <c r="E77" s="189">
        <f t="shared" si="16"/>
        <v>-0.026624643097476686</v>
      </c>
      <c r="F77" s="189">
        <f t="shared" si="24"/>
        <v>0.08919822692277782</v>
      </c>
      <c r="G77" s="188">
        <v>-89863</v>
      </c>
      <c r="H77" s="189">
        <f t="shared" si="17"/>
        <v>-0.02507757295373864</v>
      </c>
      <c r="I77" s="190">
        <v>-98207</v>
      </c>
      <c r="J77" s="189">
        <f t="shared" si="18"/>
        <v>-0.023353244002841188</v>
      </c>
      <c r="K77" s="189">
        <f t="shared" si="11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89">
        <f t="shared" si="19"/>
        <v>-0.022762004573170732</v>
      </c>
      <c r="R77" s="190">
        <v>-37516</v>
      </c>
      <c r="S77" s="189">
        <f t="shared" si="20"/>
        <v>-0.01694480427387024</v>
      </c>
      <c r="T77" s="189">
        <f t="shared" si="25"/>
        <v>-0.21485078062868862</v>
      </c>
      <c r="U77" s="188">
        <f t="shared" si="13"/>
        <v>-137645</v>
      </c>
      <c r="V77" s="189">
        <f t="shared" si="21"/>
        <v>-0.02422218276454743</v>
      </c>
      <c r="W77" s="190">
        <f t="shared" si="14"/>
        <v>-135723</v>
      </c>
      <c r="X77" s="189">
        <f t="shared" si="22"/>
        <v>-0.02114297598100726</v>
      </c>
      <c r="Y77" s="189">
        <f>(W77-U77)/U77</f>
        <v>-0.013963456718369719</v>
      </c>
    </row>
    <row r="78" spans="1:25" ht="15.75" thickBot="1">
      <c r="A78" s="196" t="s">
        <v>184</v>
      </c>
      <c r="B78" s="197">
        <v>3407</v>
      </c>
      <c r="C78" s="198">
        <f t="shared" si="9"/>
        <v>0.0019736765881521474</v>
      </c>
      <c r="D78" s="199">
        <v>14256</v>
      </c>
      <c r="E78" s="198">
        <f t="shared" si="16"/>
        <v>0.006774969870013345</v>
      </c>
      <c r="F78" s="198">
        <f t="shared" si="24"/>
        <v>3.1843263868506018</v>
      </c>
      <c r="G78" s="197">
        <v>4815</v>
      </c>
      <c r="H78" s="198">
        <f t="shared" si="17"/>
        <v>0.0013436955562606584</v>
      </c>
      <c r="I78" s="199">
        <v>20959</v>
      </c>
      <c r="J78" s="198">
        <f t="shared" si="18"/>
        <v>0.0049839689742640384</v>
      </c>
      <c r="K78" s="198">
        <f t="shared" si="11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8">
        <f t="shared" si="19"/>
        <v>-0.001663014481707317</v>
      </c>
      <c r="R78" s="199">
        <v>2620</v>
      </c>
      <c r="S78" s="198">
        <f t="shared" si="20"/>
        <v>0.0011833720865108228</v>
      </c>
      <c r="T78" s="198">
        <f t="shared" si="25"/>
        <v>-1.7505012890289315</v>
      </c>
      <c r="U78" s="197">
        <f t="shared" si="13"/>
        <v>1324</v>
      </c>
      <c r="V78" s="198">
        <f t="shared" si="21"/>
        <v>0.00023299189930808093</v>
      </c>
      <c r="W78" s="199">
        <f t="shared" si="14"/>
        <v>23579</v>
      </c>
      <c r="X78" s="198">
        <f t="shared" si="22"/>
        <v>0.0036731447923798485</v>
      </c>
      <c r="Y78" s="189" t="s">
        <v>88</v>
      </c>
    </row>
    <row r="79" spans="1:25" ht="15.75" thickBot="1">
      <c r="A79" s="191" t="s">
        <v>185</v>
      </c>
      <c r="B79" s="192">
        <f>SUM(B76:B78)</f>
        <v>151490</v>
      </c>
      <c r="C79" s="193">
        <f t="shared" si="9"/>
        <v>0.08775822316970026</v>
      </c>
      <c r="D79" s="194">
        <f>SUM(D76:D78)</f>
        <v>152697</v>
      </c>
      <c r="E79" s="193">
        <f t="shared" si="16"/>
        <v>0.0725671699103134</v>
      </c>
      <c r="F79" s="193">
        <f t="shared" si="24"/>
        <v>0.007967522608753053</v>
      </c>
      <c r="G79" s="192">
        <f>SUM(G76:G78)</f>
        <v>235566</v>
      </c>
      <c r="H79" s="193">
        <f t="shared" si="17"/>
        <v>0.0657381074571336</v>
      </c>
      <c r="I79" s="194">
        <f>SUM(I76:I78)</f>
        <v>233248</v>
      </c>
      <c r="J79" s="193">
        <f t="shared" si="18"/>
        <v>0.055465470457041775</v>
      </c>
      <c r="K79" s="193">
        <f t="shared" si="11"/>
        <v>-0.009840129730096873</v>
      </c>
      <c r="L79" s="192">
        <f>SUM(L76:L78)</f>
        <v>151490</v>
      </c>
      <c r="M79" s="194">
        <f>SUM(M76:M78)</f>
        <v>152697</v>
      </c>
      <c r="N79" s="242">
        <f>SUM(N76:N78)</f>
        <v>84076</v>
      </c>
      <c r="O79" s="232">
        <f>SUM(O76:O78)</f>
        <v>80551</v>
      </c>
      <c r="P79" s="192">
        <f>SUM(P76:P78)</f>
        <v>97237</v>
      </c>
      <c r="Q79" s="193">
        <f t="shared" si="19"/>
        <v>0.046320979420731705</v>
      </c>
      <c r="R79" s="194">
        <f>SUM(R76:R78)</f>
        <v>83060</v>
      </c>
      <c r="S79" s="193">
        <f t="shared" si="20"/>
        <v>0.03751560515480494</v>
      </c>
      <c r="T79" s="193">
        <f t="shared" si="25"/>
        <v>-0.14579841007024075</v>
      </c>
      <c r="U79" s="192">
        <f t="shared" si="13"/>
        <v>332803</v>
      </c>
      <c r="V79" s="193">
        <f t="shared" si="21"/>
        <v>0.058565259112860465</v>
      </c>
      <c r="W79" s="194">
        <f t="shared" si="14"/>
        <v>316308</v>
      </c>
      <c r="X79" s="193">
        <f t="shared" si="22"/>
        <v>0.049274569870990506</v>
      </c>
      <c r="Y79" s="193">
        <f>(W79-U79)/U79</f>
        <v>-0.04956385609504722</v>
      </c>
    </row>
    <row r="80" spans="1:25" ht="15.75" thickBot="1">
      <c r="A80" s="186" t="s">
        <v>186</v>
      </c>
      <c r="B80" s="187">
        <v>-304</v>
      </c>
      <c r="C80" s="189">
        <f t="shared" si="9"/>
        <v>-0.00017610733278492893</v>
      </c>
      <c r="D80" s="195">
        <v>-164</v>
      </c>
      <c r="E80" s="189">
        <f t="shared" si="16"/>
        <v>-7.793876674257775E-05</v>
      </c>
      <c r="F80" s="189">
        <f t="shared" si="24"/>
        <v>-0.4605263157894737</v>
      </c>
      <c r="G80" s="187">
        <v>-4314</v>
      </c>
      <c r="H80" s="189">
        <f t="shared" si="17"/>
        <v>-0.0012038842429301102</v>
      </c>
      <c r="I80" s="195">
        <v>-247</v>
      </c>
      <c r="J80" s="189">
        <f t="shared" si="18"/>
        <v>-5.8735642761735654E-05</v>
      </c>
      <c r="K80" s="189">
        <f t="shared" si="11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89">
        <f t="shared" si="19"/>
        <v>-0.00021246189024390244</v>
      </c>
      <c r="R80" s="195">
        <v>55</v>
      </c>
      <c r="S80" s="189">
        <f t="shared" si="20"/>
        <v>2.4841780442021093E-05</v>
      </c>
      <c r="T80" s="189">
        <f t="shared" si="25"/>
        <v>-1.1233183856502242</v>
      </c>
      <c r="U80" s="187">
        <f t="shared" si="13"/>
        <v>-4760</v>
      </c>
      <c r="V80" s="189">
        <f t="shared" si="21"/>
        <v>-0.0008376445926785991</v>
      </c>
      <c r="W80" s="195">
        <f t="shared" si="14"/>
        <v>-192</v>
      </c>
      <c r="X80" s="189">
        <f t="shared" si="22"/>
        <v>-2.9909826546373084E-05</v>
      </c>
      <c r="Y80" s="189">
        <f>(W80-U80)/U80</f>
        <v>-0.9596638655462185</v>
      </c>
    </row>
    <row r="81" spans="1:25" ht="15">
      <c r="A81" s="200" t="s">
        <v>187</v>
      </c>
      <c r="B81" s="201">
        <f>SUM(B79:B80)</f>
        <v>151186</v>
      </c>
      <c r="C81" s="202">
        <f t="shared" si="9"/>
        <v>0.08758211583691534</v>
      </c>
      <c r="D81" s="203">
        <f>SUM(D79:D80)</f>
        <v>152533</v>
      </c>
      <c r="E81" s="202">
        <f t="shared" si="16"/>
        <v>0.07248923114357081</v>
      </c>
      <c r="F81" s="202">
        <f t="shared" si="24"/>
        <v>0.008909555117537339</v>
      </c>
      <c r="G81" s="203">
        <f>SUM(G79:G80)</f>
        <v>231252</v>
      </c>
      <c r="H81" s="202">
        <f t="shared" si="17"/>
        <v>0.06453422321420349</v>
      </c>
      <c r="I81" s="203">
        <f>SUM(I79:I80)</f>
        <v>233001</v>
      </c>
      <c r="J81" s="202">
        <f t="shared" si="18"/>
        <v>0.05540673481428004</v>
      </c>
      <c r="K81" s="202">
        <f t="shared" si="11"/>
        <v>0.0075631778319755075</v>
      </c>
      <c r="L81" s="203">
        <f>SUM(L79:L80)</f>
        <v>151186</v>
      </c>
      <c r="M81" s="203">
        <f>SUM(M79:M80)</f>
        <v>152533</v>
      </c>
      <c r="N81" s="234">
        <f>SUM(N79:N80)</f>
        <v>80066</v>
      </c>
      <c r="O81" s="234">
        <f>SUM(O79:O80)</f>
        <v>80468</v>
      </c>
      <c r="P81" s="201">
        <f>SUM(P79:P80)</f>
        <v>96791</v>
      </c>
      <c r="Q81" s="202">
        <f t="shared" si="19"/>
        <v>0.04610851753048781</v>
      </c>
      <c r="R81" s="203">
        <f>SUM(R79:R80)</f>
        <v>83115</v>
      </c>
      <c r="S81" s="202">
        <f t="shared" si="20"/>
        <v>0.03754044693524696</v>
      </c>
      <c r="T81" s="202">
        <f t="shared" si="25"/>
        <v>-0.1412941285863355</v>
      </c>
      <c r="U81" s="201">
        <f t="shared" si="13"/>
        <v>328043</v>
      </c>
      <c r="V81" s="202">
        <f t="shared" si="21"/>
        <v>0.057727614520181866</v>
      </c>
      <c r="W81" s="203">
        <f t="shared" si="14"/>
        <v>316116</v>
      </c>
      <c r="X81" s="202">
        <f t="shared" si="22"/>
        <v>0.04924466004444413</v>
      </c>
      <c r="Y81" s="202">
        <f>(W81-U81)/U81</f>
        <v>-0.036358038427889025</v>
      </c>
    </row>
    <row r="82" spans="1:25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7"/>
      <c r="R82" s="209"/>
      <c r="S82" s="207"/>
      <c r="T82" s="207"/>
      <c r="U82" s="206"/>
      <c r="V82" s="207"/>
      <c r="W82" s="209"/>
      <c r="X82" s="207"/>
      <c r="Y82" s="207"/>
    </row>
    <row r="83" spans="1:25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3"/>
      <c r="R83" s="215"/>
      <c r="S83" s="213"/>
      <c r="T83" s="213"/>
      <c r="U83" s="212"/>
      <c r="V83" s="213"/>
      <c r="W83" s="215"/>
      <c r="X83" s="213"/>
      <c r="Y83" s="213"/>
    </row>
    <row r="84" spans="1:25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6"/>
        <v>0.07208005261817228</v>
      </c>
      <c r="F84" s="189">
        <f>(D84-B84)/B84</f>
        <v>0.004510202594856647</v>
      </c>
      <c r="G84" s="188">
        <v>230284</v>
      </c>
      <c r="H84" s="189">
        <f t="shared" si="17"/>
        <v>0.06426408878046302</v>
      </c>
      <c r="I84" s="217">
        <v>231084</v>
      </c>
      <c r="J84" s="189">
        <f t="shared" si="18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189">
        <f t="shared" si="19"/>
        <v>0.04567025533536585</v>
      </c>
      <c r="R84" s="217">
        <v>81993</v>
      </c>
      <c r="S84" s="189">
        <f t="shared" si="20"/>
        <v>0.03703367461422973</v>
      </c>
      <c r="T84" s="189">
        <f>(R84-P84)/P84</f>
        <v>-0.14475701724191883</v>
      </c>
      <c r="U84" s="188">
        <f>+L84+N84+P84</f>
        <v>326155</v>
      </c>
      <c r="V84" s="189">
        <f t="shared" si="21"/>
        <v>0.05739537229518666</v>
      </c>
      <c r="W84" s="217">
        <f>+M84+O84+R84</f>
        <v>313077</v>
      </c>
      <c r="X84" s="189">
        <f t="shared" si="22"/>
        <v>0.04877124357113982</v>
      </c>
      <c r="Y84" s="189">
        <f>(W84-U84)/U84</f>
        <v>-0.04009749965507198</v>
      </c>
    </row>
    <row r="85" spans="1:25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6"/>
        <v>0.0004091785253985332</v>
      </c>
      <c r="F85" s="198">
        <f>(D85-B85)/B85</f>
        <v>3.4153846153846152</v>
      </c>
      <c r="G85" s="219">
        <v>968</v>
      </c>
      <c r="H85" s="198">
        <f t="shared" si="17"/>
        <v>0.00027013443374046054</v>
      </c>
      <c r="I85" s="220">
        <v>1917</v>
      </c>
      <c r="J85" s="198">
        <f t="shared" si="18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198">
        <f t="shared" si="19"/>
        <v>0.00043826219512195123</v>
      </c>
      <c r="R85" s="238">
        <v>1122</v>
      </c>
      <c r="S85" s="198">
        <f t="shared" si="20"/>
        <v>0.0005067723210172302</v>
      </c>
      <c r="T85" s="198">
        <f>(R85-P85)/P85</f>
        <v>0.21956521739130436</v>
      </c>
      <c r="U85" s="243">
        <f>+L85+N85+P85</f>
        <v>1888</v>
      </c>
      <c r="V85" s="198">
        <f t="shared" si="21"/>
        <v>0.00033224222499520905</v>
      </c>
      <c r="W85" s="238">
        <f>+M85+O85+R85</f>
        <v>3039</v>
      </c>
      <c r="X85" s="198">
        <f t="shared" si="22"/>
        <v>0.00047341647330431143</v>
      </c>
      <c r="Y85" s="198">
        <f>(W85-U85)/U85</f>
        <v>0.6096398305084746</v>
      </c>
    </row>
    <row r="86" spans="1:25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6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7"/>
        <v>0.06453422321420349</v>
      </c>
      <c r="I86" s="222">
        <f>SUM(I84:I85)</f>
        <v>233001</v>
      </c>
      <c r="J86" s="193">
        <f t="shared" si="18"/>
        <v>0.05540673481428004</v>
      </c>
      <c r="K86" s="193">
        <f>(I86-G86)/G86</f>
        <v>0.0075631778319755075</v>
      </c>
      <c r="L86" s="192">
        <f>SUM(L84:L85)</f>
        <v>151186</v>
      </c>
      <c r="M86" s="222">
        <f>SUM(M84:M85)</f>
        <v>152533</v>
      </c>
      <c r="N86" s="242">
        <f>SUM(N84:N85)</f>
        <v>80066</v>
      </c>
      <c r="O86" s="239">
        <f>SUM(O84:O85)</f>
        <v>80468</v>
      </c>
      <c r="P86" s="192">
        <f>SUM(P84:P85)</f>
        <v>96791</v>
      </c>
      <c r="Q86" s="193">
        <f t="shared" si="19"/>
        <v>0.04610851753048781</v>
      </c>
      <c r="R86" s="222">
        <f>SUM(R84:R85)</f>
        <v>83115</v>
      </c>
      <c r="S86" s="193">
        <f t="shared" si="20"/>
        <v>0.03754044693524696</v>
      </c>
      <c r="T86" s="193">
        <f>(R86-P86)/P86</f>
        <v>-0.1412941285863355</v>
      </c>
      <c r="U86" s="192">
        <f>+L86+N86+P86</f>
        <v>328043</v>
      </c>
      <c r="V86" s="193">
        <f t="shared" si="21"/>
        <v>0.057727614520181866</v>
      </c>
      <c r="W86" s="222">
        <f>+M86+O86+R86</f>
        <v>316116</v>
      </c>
      <c r="X86" s="193">
        <f t="shared" si="22"/>
        <v>0.04924466004444413</v>
      </c>
      <c r="Y86" s="193">
        <f>(W86-U86)/U86</f>
        <v>-0.036358038427889025</v>
      </c>
    </row>
    <row r="87" spans="1:25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6"/>
        <v>0.13353904732213803</v>
      </c>
      <c r="F87" s="202">
        <f>(D87-B87)/B87</f>
        <v>0.1961509646001124</v>
      </c>
      <c r="G87" s="203">
        <v>458883</v>
      </c>
      <c r="H87" s="202">
        <f t="shared" si="17"/>
        <v>0.12805795388235924</v>
      </c>
      <c r="I87" s="203">
        <v>534203</v>
      </c>
      <c r="J87" s="202">
        <f t="shared" si="18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2">
        <f t="shared" si="19"/>
        <v>0.12899580792682927</v>
      </c>
      <c r="R87" s="203">
        <v>266125</v>
      </c>
      <c r="S87" s="202">
        <f t="shared" si="20"/>
        <v>0.12020034218423387</v>
      </c>
      <c r="T87" s="202">
        <f>(R87-P87)/P87</f>
        <v>-0.01722011315124747</v>
      </c>
      <c r="U87" s="203">
        <f>+L87+N87+P87</f>
        <v>729671</v>
      </c>
      <c r="V87" s="202">
        <f t="shared" si="21"/>
        <v>0.12840440495470296</v>
      </c>
      <c r="W87" s="203">
        <f>+M87+O87+R87</f>
        <v>800328</v>
      </c>
      <c r="X87" s="202">
        <f t="shared" si="22"/>
        <v>0.1246753732302379</v>
      </c>
      <c r="Y87" s="202">
        <f>(W87-U87)/U87</f>
        <v>0.09683405260727095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3" width="11.421875" style="143" customWidth="1"/>
    <col min="24" max="24" width="9.7109375" style="143" bestFit="1" customWidth="1"/>
    <col min="25" max="27" width="11.421875" style="143" customWidth="1"/>
    <col min="28" max="28" width="10.140625" style="143" bestFit="1" customWidth="1"/>
    <col min="29" max="30" width="11.421875" style="143" customWidth="1"/>
    <col min="31" max="31" width="10.00390625" style="143" bestFit="1" customWidth="1"/>
    <col min="32" max="32" width="8.28125" style="143" bestFit="1" customWidth="1"/>
    <col min="33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212</v>
      </c>
      <c r="B2" s="253"/>
      <c r="C2" s="253"/>
      <c r="D2" s="253"/>
      <c r="E2" s="253"/>
    </row>
    <row r="3" spans="1:5" ht="15">
      <c r="A3" s="252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3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  <c r="K6" s="255" t="s">
        <v>124</v>
      </c>
      <c r="L6" s="251" t="s">
        <v>211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  <c r="K9" s="157">
        <v>286064</v>
      </c>
      <c r="L9" s="158">
        <v>219322</v>
      </c>
      <c r="M9" s="159">
        <f>(L9-K9)/K9</f>
        <v>-0.2333114268135802</v>
      </c>
    </row>
    <row r="10" spans="1:13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  <c r="K10" s="157">
        <v>878280</v>
      </c>
      <c r="L10" s="158">
        <v>889197</v>
      </c>
      <c r="M10" s="159">
        <f aca="true" t="shared" si="3" ref="M10:M15">(L10-K10)/K10</f>
        <v>0.012429976772783168</v>
      </c>
    </row>
    <row r="11" spans="1:13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  <c r="K11" s="157">
        <v>1032969</v>
      </c>
      <c r="L11" s="158">
        <v>1028417</v>
      </c>
      <c r="M11" s="159">
        <f t="shared" si="3"/>
        <v>-0.004406715012744816</v>
      </c>
    </row>
    <row r="12" spans="1:13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  <c r="K12" s="157">
        <v>53119</v>
      </c>
      <c r="L12" s="158">
        <v>75677</v>
      </c>
      <c r="M12" s="159">
        <f t="shared" si="3"/>
        <v>0.42466913910276927</v>
      </c>
    </row>
    <row r="13" spans="1:13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  <c r="K13" s="157">
        <v>220762</v>
      </c>
      <c r="L13" s="158">
        <v>246832</v>
      </c>
      <c r="M13" s="159">
        <f t="shared" si="3"/>
        <v>0.1180909758019949</v>
      </c>
    </row>
    <row r="14" spans="1:13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  <c r="K14" s="162">
        <v>71679</v>
      </c>
      <c r="L14" s="163">
        <v>100330</v>
      </c>
      <c r="M14" s="159">
        <f t="shared" si="3"/>
        <v>0.3997126075977622</v>
      </c>
    </row>
    <row r="15" spans="1:13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  <c r="K15" s="165">
        <f>SUM(K9:K14)</f>
        <v>2542873</v>
      </c>
      <c r="L15" s="166">
        <f>SUM(L9:L14)</f>
        <v>2559775</v>
      </c>
      <c r="M15" s="159">
        <f t="shared" si="3"/>
        <v>0.006646812483360356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26729</v>
      </c>
      <c r="C17" s="158">
        <v>25395</v>
      </c>
      <c r="D17" s="159">
        <f aca="true" t="shared" si="4" ref="D17:D28">(C17-B17)/B17</f>
        <v>-0.049908339256986796</v>
      </c>
      <c r="E17" s="157">
        <v>26729</v>
      </c>
      <c r="F17" s="158">
        <v>26190</v>
      </c>
      <c r="G17" s="159">
        <f aca="true" t="shared" si="5" ref="G17:G28">(F17-E17)/E17</f>
        <v>-0.02016536346290546</v>
      </c>
      <c r="H17" s="157">
        <v>26729</v>
      </c>
      <c r="I17" s="158">
        <v>26261</v>
      </c>
      <c r="J17" s="159">
        <f aca="true" t="shared" si="6" ref="J17:J28">(I17-H17)/H17</f>
        <v>-0.0175090725429309</v>
      </c>
      <c r="K17" s="157">
        <v>26729</v>
      </c>
      <c r="L17" s="158">
        <v>23495</v>
      </c>
      <c r="M17" s="159">
        <f aca="true" t="shared" si="7" ref="M17:M28">(L17-K17)/K17</f>
        <v>-0.12099218077743275</v>
      </c>
    </row>
    <row r="18" spans="1:13" ht="15.75" thickBot="1">
      <c r="A18" s="155" t="s">
        <v>140</v>
      </c>
      <c r="B18" s="157">
        <v>5699</v>
      </c>
      <c r="C18" s="158">
        <v>6156</v>
      </c>
      <c r="D18" s="159">
        <f t="shared" si="4"/>
        <v>0.08018950693104053</v>
      </c>
      <c r="E18" s="157">
        <v>5699</v>
      </c>
      <c r="F18" s="158">
        <v>6491</v>
      </c>
      <c r="G18" s="159">
        <f t="shared" si="5"/>
        <v>0.1389717494297245</v>
      </c>
      <c r="H18" s="157">
        <v>5699</v>
      </c>
      <c r="I18" s="158">
        <v>7151</v>
      </c>
      <c r="J18" s="159">
        <f t="shared" si="6"/>
        <v>0.2547815406211616</v>
      </c>
      <c r="K18" s="157">
        <v>5699</v>
      </c>
      <c r="L18" s="158">
        <v>7433</v>
      </c>
      <c r="M18" s="159">
        <f t="shared" si="7"/>
        <v>0.304263905948412</v>
      </c>
    </row>
    <row r="19" spans="1:13" ht="15.75" thickBot="1">
      <c r="A19" s="155" t="s">
        <v>141</v>
      </c>
      <c r="B19" s="157">
        <v>109021</v>
      </c>
      <c r="C19" s="158">
        <v>110760</v>
      </c>
      <c r="D19" s="159">
        <f t="shared" si="4"/>
        <v>0.01595105530127223</v>
      </c>
      <c r="E19" s="157">
        <v>109021</v>
      </c>
      <c r="F19" s="158">
        <v>161255</v>
      </c>
      <c r="G19" s="159">
        <f t="shared" si="5"/>
        <v>0.47911870190146855</v>
      </c>
      <c r="H19" s="157">
        <v>109021</v>
      </c>
      <c r="I19" s="158">
        <v>161801</v>
      </c>
      <c r="J19" s="159">
        <f t="shared" si="6"/>
        <v>0.48412691132901003</v>
      </c>
      <c r="K19" s="157">
        <v>109021</v>
      </c>
      <c r="L19" s="158">
        <v>164510</v>
      </c>
      <c r="M19" s="159">
        <f t="shared" si="7"/>
        <v>0.5089753350271966</v>
      </c>
    </row>
    <row r="20" spans="1:13" ht="15.75" thickBot="1">
      <c r="A20" s="155" t="s">
        <v>142</v>
      </c>
      <c r="B20" s="157">
        <v>3418149</v>
      </c>
      <c r="C20" s="158">
        <v>3893661</v>
      </c>
      <c r="D20" s="159">
        <f t="shared" si="4"/>
        <v>0.13911388883281567</v>
      </c>
      <c r="E20" s="157">
        <v>3418149</v>
      </c>
      <c r="F20" s="158">
        <v>3756035</v>
      </c>
      <c r="G20" s="159">
        <f t="shared" si="5"/>
        <v>0.09885057673027127</v>
      </c>
      <c r="H20" s="157">
        <v>3418149</v>
      </c>
      <c r="I20" s="158">
        <v>3725217</v>
      </c>
      <c r="J20" s="159">
        <f t="shared" si="6"/>
        <v>0.08983458591184879</v>
      </c>
      <c r="K20" s="157">
        <v>3418149</v>
      </c>
      <c r="L20" s="158">
        <v>3885206</v>
      </c>
      <c r="M20" s="159">
        <f t="shared" si="7"/>
        <v>0.13664032784995622</v>
      </c>
    </row>
    <row r="21" spans="1:13" ht="15.75" thickBot="1">
      <c r="A21" s="155" t="s">
        <v>143</v>
      </c>
      <c r="B21" s="157">
        <v>3383722</v>
      </c>
      <c r="C21" s="158">
        <v>3364160</v>
      </c>
      <c r="D21" s="159">
        <f t="shared" si="4"/>
        <v>-0.00578120779425733</v>
      </c>
      <c r="E21" s="157">
        <v>3383722</v>
      </c>
      <c r="F21" s="158">
        <v>3312068</v>
      </c>
      <c r="G21" s="159">
        <f t="shared" si="5"/>
        <v>-0.0211760895250851</v>
      </c>
      <c r="H21" s="157">
        <v>3383722</v>
      </c>
      <c r="I21" s="158">
        <v>3311507</v>
      </c>
      <c r="J21" s="159">
        <f t="shared" si="6"/>
        <v>-0.02134188328710219</v>
      </c>
      <c r="K21" s="157">
        <v>3383722</v>
      </c>
      <c r="L21" s="158">
        <v>3383513</v>
      </c>
      <c r="M21" s="159">
        <f t="shared" si="7"/>
        <v>-6.176630349656385E-05</v>
      </c>
    </row>
    <row r="22" spans="1:13" ht="15.75" thickBot="1">
      <c r="A22" s="155" t="s">
        <v>144</v>
      </c>
      <c r="B22" s="157">
        <v>82393</v>
      </c>
      <c r="C22" s="158">
        <v>82141</v>
      </c>
      <c r="D22" s="159">
        <f t="shared" si="4"/>
        <v>-0.003058512252254439</v>
      </c>
      <c r="E22" s="157">
        <v>82393</v>
      </c>
      <c r="F22" s="158">
        <v>77368</v>
      </c>
      <c r="G22" s="159">
        <f t="shared" si="5"/>
        <v>-0.06098819074435935</v>
      </c>
      <c r="H22" s="157">
        <v>82393</v>
      </c>
      <c r="I22" s="158">
        <v>71951</v>
      </c>
      <c r="J22" s="159">
        <f t="shared" si="6"/>
        <v>-0.12673406721444783</v>
      </c>
      <c r="K22" s="157">
        <v>82393</v>
      </c>
      <c r="L22" s="158">
        <v>71842</v>
      </c>
      <c r="M22" s="159">
        <f t="shared" si="7"/>
        <v>-0.1280569951330817</v>
      </c>
    </row>
    <row r="23" spans="1:13" ht="15.75" thickBot="1">
      <c r="A23" s="155" t="s">
        <v>145</v>
      </c>
      <c r="B23" s="157">
        <v>2033403</v>
      </c>
      <c r="C23" s="158">
        <v>2036765</v>
      </c>
      <c r="D23" s="159">
        <f t="shared" si="4"/>
        <v>0.001653385974152689</v>
      </c>
      <c r="E23" s="157">
        <v>2033403</v>
      </c>
      <c r="F23" s="158">
        <v>2018384</v>
      </c>
      <c r="G23" s="159">
        <f t="shared" si="5"/>
        <v>-0.007386140376501854</v>
      </c>
      <c r="H23" s="157">
        <v>2033403</v>
      </c>
      <c r="I23" s="158">
        <v>2009524</v>
      </c>
      <c r="J23" s="159">
        <f t="shared" si="6"/>
        <v>-0.01174336813705891</v>
      </c>
      <c r="K23" s="157">
        <v>2033403</v>
      </c>
      <c r="L23" s="158">
        <v>2034454</v>
      </c>
      <c r="M23" s="159">
        <f t="shared" si="7"/>
        <v>0.0005168675368335741</v>
      </c>
    </row>
    <row r="24" spans="1:13" ht="15.75" thickBot="1">
      <c r="A24" s="155" t="s">
        <v>146</v>
      </c>
      <c r="B24" s="157">
        <v>1179957</v>
      </c>
      <c r="C24" s="158">
        <v>1172357</v>
      </c>
      <c r="D24" s="159">
        <f t="shared" si="4"/>
        <v>-0.006440912677326377</v>
      </c>
      <c r="E24" s="157">
        <v>1179957</v>
      </c>
      <c r="F24" s="158">
        <v>1155162</v>
      </c>
      <c r="G24" s="159">
        <f t="shared" si="5"/>
        <v>-0.021013477609777304</v>
      </c>
      <c r="H24" s="157">
        <v>1179957</v>
      </c>
      <c r="I24" s="158">
        <v>1149421</v>
      </c>
      <c r="J24" s="159">
        <f t="shared" si="6"/>
        <v>-0.025878909146689243</v>
      </c>
      <c r="K24" s="157">
        <v>1179957</v>
      </c>
      <c r="L24" s="158">
        <v>1163671</v>
      </c>
      <c r="M24" s="159">
        <f t="shared" si="7"/>
        <v>-0.013802197876702286</v>
      </c>
    </row>
    <row r="25" spans="1:13" ht="15.75" thickBot="1">
      <c r="A25" s="155" t="s">
        <v>147</v>
      </c>
      <c r="B25" s="157">
        <v>355461</v>
      </c>
      <c r="C25" s="158">
        <v>371603</v>
      </c>
      <c r="D25" s="159">
        <f t="shared" si="4"/>
        <v>0.045411451607911976</v>
      </c>
      <c r="E25" s="157">
        <v>355461</v>
      </c>
      <c r="F25" s="158">
        <v>365896</v>
      </c>
      <c r="G25" s="159">
        <f t="shared" si="5"/>
        <v>0.029356244426252107</v>
      </c>
      <c r="H25" s="157">
        <v>355461</v>
      </c>
      <c r="I25" s="158">
        <v>363222</v>
      </c>
      <c r="J25" s="159">
        <f t="shared" si="6"/>
        <v>0.021833618878020374</v>
      </c>
      <c r="K25" s="157">
        <v>355461</v>
      </c>
      <c r="L25" s="158">
        <v>356994</v>
      </c>
      <c r="M25" s="159">
        <f t="shared" si="7"/>
        <v>0.00431270941115903</v>
      </c>
    </row>
    <row r="26" spans="1:13" ht="15.75" thickBot="1">
      <c r="A26" s="160" t="s">
        <v>24</v>
      </c>
      <c r="B26" s="162">
        <v>40645</v>
      </c>
      <c r="C26" s="163">
        <v>42717</v>
      </c>
      <c r="D26" s="167">
        <f t="shared" si="4"/>
        <v>0.05097798007134949</v>
      </c>
      <c r="E26" s="162">
        <v>40645</v>
      </c>
      <c r="F26" s="163">
        <v>44171</v>
      </c>
      <c r="G26" s="167">
        <f t="shared" si="5"/>
        <v>0.08675113790134088</v>
      </c>
      <c r="H26" s="162">
        <v>40645</v>
      </c>
      <c r="I26" s="163">
        <v>46257</v>
      </c>
      <c r="J26" s="167">
        <f t="shared" si="6"/>
        <v>0.13807356378398328</v>
      </c>
      <c r="K26" s="162">
        <v>40645</v>
      </c>
      <c r="L26" s="163">
        <v>48661</v>
      </c>
      <c r="M26" s="167">
        <f t="shared" si="7"/>
        <v>0.19721983023742157</v>
      </c>
    </row>
    <row r="27" spans="1:13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4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5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6"/>
        <v>0.022297038912086013</v>
      </c>
      <c r="K27" s="165">
        <f>SUM(K17:K26)</f>
        <v>10635179</v>
      </c>
      <c r="L27" s="166">
        <f>SUM(L17:L26)</f>
        <v>11139779</v>
      </c>
      <c r="M27" s="168">
        <f t="shared" si="7"/>
        <v>0.04744631002449512</v>
      </c>
    </row>
    <row r="28" spans="1:13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4"/>
        <v>0.0418712871978347</v>
      </c>
      <c r="E28" s="165">
        <f>+E15+E27</f>
        <v>13178052</v>
      </c>
      <c r="F28" s="166">
        <f>+F15+F27</f>
        <v>13437908</v>
      </c>
      <c r="G28" s="168">
        <f t="shared" si="5"/>
        <v>0.019718847671871383</v>
      </c>
      <c r="H28" s="165">
        <f>+H15+H27</f>
        <v>13178052</v>
      </c>
      <c r="I28" s="166">
        <f>+I15+I27</f>
        <v>13474964</v>
      </c>
      <c r="J28" s="168">
        <f t="shared" si="6"/>
        <v>0.0225307959021561</v>
      </c>
      <c r="K28" s="165">
        <f>+K15+K27</f>
        <v>13178052</v>
      </c>
      <c r="L28" s="166">
        <f>+L15+L27</f>
        <v>13699554</v>
      </c>
      <c r="M28" s="168">
        <f t="shared" si="7"/>
        <v>0.03957352725577346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1059660</v>
      </c>
      <c r="C31" s="158">
        <v>1044488</v>
      </c>
      <c r="D31" s="159">
        <f aca="true" t="shared" si="8" ref="D31:D37">(C31-B31)/B31</f>
        <v>-0.014317800049072344</v>
      </c>
      <c r="E31" s="157">
        <v>1059660</v>
      </c>
      <c r="F31" s="158">
        <v>862246</v>
      </c>
      <c r="G31" s="159">
        <f aca="true" t="shared" si="9" ref="G31:G37">(F31-E31)/E31</f>
        <v>-0.18629937904610913</v>
      </c>
      <c r="H31" s="157">
        <v>1059660</v>
      </c>
      <c r="I31" s="158">
        <v>799469</v>
      </c>
      <c r="J31" s="159">
        <f aca="true" t="shared" si="10" ref="J31:J37">(I31-H31)/H31</f>
        <v>-0.2455419662910745</v>
      </c>
      <c r="K31" s="157">
        <v>1059660</v>
      </c>
      <c r="L31" s="158">
        <v>847689</v>
      </c>
      <c r="M31" s="159">
        <f aca="true" t="shared" si="11" ref="M31:M37">(L31-K31)/K31</f>
        <v>-0.20003680425796955</v>
      </c>
    </row>
    <row r="32" spans="1:13" ht="15.75" thickBot="1">
      <c r="A32" s="155" t="s">
        <v>152</v>
      </c>
      <c r="B32" s="157">
        <v>825435</v>
      </c>
      <c r="C32" s="158">
        <v>935523</v>
      </c>
      <c r="D32" s="159">
        <f t="shared" si="8"/>
        <v>0.13336967780624762</v>
      </c>
      <c r="E32" s="157">
        <v>825435</v>
      </c>
      <c r="F32" s="158">
        <v>861844</v>
      </c>
      <c r="G32" s="159">
        <f t="shared" si="9"/>
        <v>0.044108863811202575</v>
      </c>
      <c r="H32" s="157">
        <v>825435</v>
      </c>
      <c r="I32" s="158">
        <v>855542</v>
      </c>
      <c r="J32" s="159">
        <f t="shared" si="10"/>
        <v>0.036474101534342496</v>
      </c>
      <c r="K32" s="157">
        <v>825435</v>
      </c>
      <c r="L32" s="158">
        <v>888840</v>
      </c>
      <c r="M32" s="159">
        <f t="shared" si="11"/>
        <v>0.07681404350433407</v>
      </c>
    </row>
    <row r="33" spans="1:13" ht="15.75" thickBot="1">
      <c r="A33" s="155" t="s">
        <v>153</v>
      </c>
      <c r="B33" s="157">
        <v>172323</v>
      </c>
      <c r="C33" s="158">
        <v>186031</v>
      </c>
      <c r="D33" s="159">
        <f t="shared" si="8"/>
        <v>0.07954829012958224</v>
      </c>
      <c r="E33" s="157">
        <v>172323</v>
      </c>
      <c r="F33" s="158">
        <v>205184</v>
      </c>
      <c r="G33" s="159">
        <f t="shared" si="9"/>
        <v>0.19069421957602872</v>
      </c>
      <c r="H33" s="157">
        <v>172323</v>
      </c>
      <c r="I33" s="158">
        <v>206372</v>
      </c>
      <c r="J33" s="159">
        <f t="shared" si="10"/>
        <v>0.1975882499724355</v>
      </c>
      <c r="K33" s="157">
        <v>172323</v>
      </c>
      <c r="L33" s="158">
        <v>163362</v>
      </c>
      <c r="M33" s="159">
        <f t="shared" si="11"/>
        <v>-0.0520011838234014</v>
      </c>
    </row>
    <row r="34" spans="1:13" ht="15.75" thickBot="1">
      <c r="A34" s="155" t="s">
        <v>154</v>
      </c>
      <c r="B34" s="157">
        <v>160628</v>
      </c>
      <c r="C34" s="158">
        <v>122670</v>
      </c>
      <c r="D34" s="159">
        <f t="shared" si="8"/>
        <v>-0.23630998331548672</v>
      </c>
      <c r="E34" s="157">
        <v>160628</v>
      </c>
      <c r="F34" s="158">
        <v>129825</v>
      </c>
      <c r="G34" s="159">
        <f t="shared" si="9"/>
        <v>-0.19176606818238415</v>
      </c>
      <c r="H34" s="157">
        <v>160628</v>
      </c>
      <c r="I34" s="158">
        <v>162674</v>
      </c>
      <c r="J34" s="159">
        <f t="shared" si="10"/>
        <v>0.01273750529172996</v>
      </c>
      <c r="K34" s="157">
        <v>160628</v>
      </c>
      <c r="L34" s="158">
        <v>161592</v>
      </c>
      <c r="M34" s="159">
        <f t="shared" si="11"/>
        <v>0.006001444331000822</v>
      </c>
    </row>
    <row r="35" spans="1:13" ht="15.75" thickBot="1">
      <c r="A35" s="155" t="s">
        <v>155</v>
      </c>
      <c r="B35" s="157">
        <v>4415</v>
      </c>
      <c r="C35" s="158">
        <v>3289</v>
      </c>
      <c r="D35" s="159">
        <f t="shared" si="8"/>
        <v>-0.255039637599094</v>
      </c>
      <c r="E35" s="157">
        <v>4415</v>
      </c>
      <c r="F35" s="158">
        <v>2901</v>
      </c>
      <c r="G35" s="159">
        <f t="shared" si="9"/>
        <v>-0.34292185730464325</v>
      </c>
      <c r="H35" s="157">
        <v>4415</v>
      </c>
      <c r="I35" s="158">
        <v>2921</v>
      </c>
      <c r="J35" s="159">
        <f t="shared" si="10"/>
        <v>-0.33839184597961497</v>
      </c>
      <c r="K35" s="157">
        <v>4415</v>
      </c>
      <c r="L35" s="158">
        <v>2734</v>
      </c>
      <c r="M35" s="159">
        <f t="shared" si="11"/>
        <v>-0.3807474518686297</v>
      </c>
    </row>
    <row r="36" spans="1:13" ht="15.75" thickBot="1">
      <c r="A36" s="160" t="s">
        <v>35</v>
      </c>
      <c r="B36" s="162">
        <v>26641</v>
      </c>
      <c r="C36" s="163">
        <v>26274</v>
      </c>
      <c r="D36" s="167">
        <f t="shared" si="8"/>
        <v>-0.013775759168199392</v>
      </c>
      <c r="E36" s="162">
        <v>26641</v>
      </c>
      <c r="F36" s="163">
        <v>22619</v>
      </c>
      <c r="G36" s="167">
        <f t="shared" si="9"/>
        <v>-0.15097030892233776</v>
      </c>
      <c r="H36" s="162">
        <v>26641</v>
      </c>
      <c r="I36" s="163">
        <v>28191</v>
      </c>
      <c r="J36" s="167">
        <f t="shared" si="10"/>
        <v>0.0581809992117413</v>
      </c>
      <c r="K36" s="162">
        <v>26641</v>
      </c>
      <c r="L36" s="163">
        <v>49746</v>
      </c>
      <c r="M36" s="167">
        <f t="shared" si="11"/>
        <v>0.8672722495401824</v>
      </c>
    </row>
    <row r="37" spans="1:13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8"/>
        <v>0.030755830549259216</v>
      </c>
      <c r="E37" s="165">
        <f>SUM(E31:E36)</f>
        <v>2249102</v>
      </c>
      <c r="F37" s="166">
        <f>SUM(F31:F36)</f>
        <v>2084619</v>
      </c>
      <c r="G37" s="168">
        <f t="shared" si="9"/>
        <v>-0.07313274364613076</v>
      </c>
      <c r="H37" s="165">
        <f>SUM(H31:H36)</f>
        <v>2249102</v>
      </c>
      <c r="I37" s="166">
        <f>SUM(I31:I36)</f>
        <v>2055169</v>
      </c>
      <c r="J37" s="168">
        <f t="shared" si="10"/>
        <v>-0.08622685854176466</v>
      </c>
      <c r="K37" s="165">
        <f>SUM(K31:K36)</f>
        <v>2249102</v>
      </c>
      <c r="L37" s="166">
        <f>SUM(L31:L36)</f>
        <v>2113963</v>
      </c>
      <c r="M37" s="168">
        <f t="shared" si="11"/>
        <v>-0.060085758671683184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  <c r="K39" s="157">
        <v>2034604</v>
      </c>
      <c r="L39" s="158">
        <v>2277429</v>
      </c>
      <c r="M39" s="159">
        <f>(L39-K39)/K39</f>
        <v>0.11934754871218183</v>
      </c>
    </row>
    <row r="40" spans="1:13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  <c r="K40" s="156">
        <v>159</v>
      </c>
      <c r="L40" s="172">
        <v>158</v>
      </c>
      <c r="M40" s="159">
        <f>(L40-K40)/K40</f>
        <v>-0.006289308176100629</v>
      </c>
    </row>
    <row r="41" spans="1:13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  <c r="K41" s="157">
        <v>211533</v>
      </c>
      <c r="L41" s="158">
        <v>216744</v>
      </c>
      <c r="M41" s="159">
        <f>(L41-K41)/K41</f>
        <v>0.024634454198635674</v>
      </c>
    </row>
    <row r="42" spans="1:13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  <c r="K42" s="267">
        <v>727692</v>
      </c>
      <c r="L42" s="158">
        <v>705700</v>
      </c>
      <c r="M42" s="159">
        <f>(L42-K42)/K42</f>
        <v>-0.0302215772607092</v>
      </c>
    </row>
    <row r="43" spans="1:13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  <c r="K43" s="161" t="s">
        <v>159</v>
      </c>
      <c r="L43" s="173">
        <v>600</v>
      </c>
      <c r="M43" s="167" t="s">
        <v>88</v>
      </c>
    </row>
    <row r="44" spans="1:13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  <c r="K44" s="165">
        <f>SUM(K39:K43)</f>
        <v>2973988</v>
      </c>
      <c r="L44" s="166">
        <f>SUM(L39:L43)</f>
        <v>3200631</v>
      </c>
      <c r="M44" s="168">
        <f>(L44-K44)/K44</f>
        <v>0.07620844468773916</v>
      </c>
    </row>
    <row r="45" spans="1:13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  <c r="K45" s="165">
        <f>+K37+K44</f>
        <v>5223090</v>
      </c>
      <c r="L45" s="166">
        <f>+L37+L44</f>
        <v>5314594</v>
      </c>
      <c r="M45" s="168">
        <f>(L45-K45)/K45</f>
        <v>0.01751913139540004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  <c r="K47" s="165">
        <v>7920603</v>
      </c>
      <c r="L47" s="166">
        <v>8346719</v>
      </c>
      <c r="M47" s="168">
        <f>(L47-K47)/K47</f>
        <v>0.0537984292357539</v>
      </c>
    </row>
    <row r="48" spans="1:13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  <c r="K48" s="162">
        <v>34359</v>
      </c>
      <c r="L48" s="163">
        <v>38241</v>
      </c>
      <c r="M48" s="167">
        <f>(L48-K48)/K48</f>
        <v>0.11298349777350912</v>
      </c>
    </row>
    <row r="49" spans="1:13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  <c r="K49" s="165">
        <f>SUM(K47:K48)</f>
        <v>7954962</v>
      </c>
      <c r="L49" s="166">
        <f>SUM(L47:L48)</f>
        <v>8384960</v>
      </c>
      <c r="M49" s="168">
        <f>(L49-K49)/K49</f>
        <v>0.05405406084906502</v>
      </c>
    </row>
    <row r="50" spans="1:13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  <c r="K50" s="176">
        <f>+K45+K49</f>
        <v>13178052</v>
      </c>
      <c r="L50" s="166">
        <f>+L45+L49</f>
        <v>13699554</v>
      </c>
      <c r="M50" s="177">
        <f>(L50-K50)/K50</f>
        <v>0.03957352725577346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247" t="s">
        <v>213</v>
      </c>
      <c r="B54" s="380"/>
      <c r="C54" s="380"/>
      <c r="D54" s="380"/>
      <c r="E54" s="380"/>
    </row>
    <row r="55" spans="1:5" ht="15">
      <c r="A55" s="252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27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68" t="s">
        <v>209</v>
      </c>
      <c r="R58" s="269" t="s">
        <v>126</v>
      </c>
      <c r="S58" s="256" t="s">
        <v>98</v>
      </c>
      <c r="T58" s="259" t="s">
        <v>215</v>
      </c>
      <c r="U58" s="256" t="s">
        <v>98</v>
      </c>
      <c r="V58" s="256" t="s">
        <v>99</v>
      </c>
      <c r="W58" s="269" t="s">
        <v>128</v>
      </c>
      <c r="X58" s="256" t="s">
        <v>98</v>
      </c>
      <c r="Y58" s="259" t="s">
        <v>214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1726220</v>
      </c>
      <c r="C60" s="184">
        <f aca="true" t="shared" si="12" ref="C60:C81">+B60/$B$60</f>
        <v>1</v>
      </c>
      <c r="D60" s="185">
        <v>2104216</v>
      </c>
      <c r="E60" s="184">
        <f>+D60/$D$60</f>
        <v>1</v>
      </c>
      <c r="F60" s="184">
        <f aca="true" t="shared" si="13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4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5">
        <v>2214012</v>
      </c>
      <c r="R60" s="183">
        <v>2262816</v>
      </c>
      <c r="S60" s="184">
        <f>+R60/$R$60</f>
        <v>1</v>
      </c>
      <c r="T60" s="185">
        <v>2257345</v>
      </c>
      <c r="U60" s="184">
        <f>+T60/$T$60</f>
        <v>1</v>
      </c>
      <c r="V60" s="184">
        <f>(T60-R60)/R60</f>
        <v>-0.0024177838586964206</v>
      </c>
      <c r="W60" s="183">
        <f>+L60+N60+P60+R60</f>
        <v>7945417</v>
      </c>
      <c r="X60" s="184">
        <f>+W60/$W$60</f>
        <v>1</v>
      </c>
      <c r="Y60" s="185">
        <f>+M60+O60+Q60+T60</f>
        <v>8676640</v>
      </c>
      <c r="Z60" s="184">
        <f>+Y60/$Y$60</f>
        <v>1</v>
      </c>
      <c r="AA60" s="184">
        <f>(Y60-W60)/W60</f>
        <v>0.09203078957341068</v>
      </c>
    </row>
    <row r="61" spans="1:27" ht="15.75" thickBot="1">
      <c r="A61" s="186" t="s">
        <v>45</v>
      </c>
      <c r="B61" s="188">
        <v>-972781</v>
      </c>
      <c r="C61" s="189">
        <f t="shared" si="12"/>
        <v>-0.5635324582034735</v>
      </c>
      <c r="D61" s="190">
        <v>-1196310</v>
      </c>
      <c r="E61" s="189">
        <f aca="true" t="shared" si="15" ref="E61:E87">+D61/$D$60</f>
        <v>-0.5685300368403243</v>
      </c>
      <c r="F61" s="189">
        <f t="shared" si="13"/>
        <v>0.22978347644536642</v>
      </c>
      <c r="G61" s="188">
        <v>-2017246</v>
      </c>
      <c r="H61" s="189">
        <f aca="true" t="shared" si="16" ref="H61:H87">+G61/$G$60</f>
        <v>-0.5629417416582738</v>
      </c>
      <c r="I61" s="190">
        <v>-2399295</v>
      </c>
      <c r="J61" s="189">
        <f aca="true" t="shared" si="17" ref="J61:J87">+I61/$I$60</f>
        <v>-0.5705430526316541</v>
      </c>
      <c r="K61" s="189">
        <f t="shared" si="14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90">
        <v>-1279858</v>
      </c>
      <c r="R61" s="188">
        <v>-1302007</v>
      </c>
      <c r="S61" s="189">
        <f aca="true" t="shared" si="18" ref="S61:S87">+R61/$R$60</f>
        <v>-0.5753923429920949</v>
      </c>
      <c r="T61" s="190">
        <v>-1286878</v>
      </c>
      <c r="U61" s="189">
        <f>+T61/$T$60</f>
        <v>-0.5700847677249158</v>
      </c>
      <c r="V61" s="189">
        <f aca="true" t="shared" si="19" ref="V61:V87">(T61-R61)/R61</f>
        <v>-0.011619753196411387</v>
      </c>
      <c r="W61" s="188">
        <f aca="true" t="shared" si="20" ref="W61:W87">+L61+N61+P61+R61</f>
        <v>-4507166</v>
      </c>
      <c r="X61" s="189">
        <f aca="true" t="shared" si="21" ref="X61:X87">+W61/$W$60</f>
        <v>-0.5672661359372327</v>
      </c>
      <c r="Y61" s="190">
        <f aca="true" t="shared" si="22" ref="Y61:Y87">+M61+O61+Q61+T61</f>
        <v>-4966031</v>
      </c>
      <c r="Z61" s="189">
        <f aca="true" t="shared" si="23" ref="Z61:Z87">+Y61/$Y$60</f>
        <v>-0.5723449399767652</v>
      </c>
      <c r="AA61" s="189">
        <f aca="true" t="shared" si="24" ref="AA61:AA66">(Y61-W61)/W61</f>
        <v>0.10180787661248776</v>
      </c>
    </row>
    <row r="62" spans="1:27" ht="15.75" thickBot="1">
      <c r="A62" s="191" t="s">
        <v>95</v>
      </c>
      <c r="B62" s="192">
        <f>SUM(B60:B61)</f>
        <v>753439</v>
      </c>
      <c r="C62" s="193">
        <f t="shared" si="12"/>
        <v>0.4364675417965265</v>
      </c>
      <c r="D62" s="194">
        <f>SUM(D60:D61)</f>
        <v>907906</v>
      </c>
      <c r="E62" s="193">
        <f t="shared" si="15"/>
        <v>0.4314699631596756</v>
      </c>
      <c r="F62" s="193">
        <f t="shared" si="13"/>
        <v>0.205015933605773</v>
      </c>
      <c r="G62" s="192">
        <f>SUM(G60:G61)</f>
        <v>1566155</v>
      </c>
      <c r="H62" s="193">
        <f t="shared" si="16"/>
        <v>0.4370582583417262</v>
      </c>
      <c r="I62" s="194">
        <f>SUM(I60:I61)</f>
        <v>1805988</v>
      </c>
      <c r="J62" s="193">
        <f t="shared" si="17"/>
        <v>0.42945694736834594</v>
      </c>
      <c r="K62" s="193">
        <f t="shared" si="14"/>
        <v>0.15313490682595274</v>
      </c>
      <c r="L62" s="192">
        <f aca="true" t="shared" si="25" ref="L62:R62">SUM(L60:L61)</f>
        <v>753439</v>
      </c>
      <c r="M62" s="194">
        <f t="shared" si="25"/>
        <v>907906</v>
      </c>
      <c r="N62" s="242">
        <f t="shared" si="25"/>
        <v>812716</v>
      </c>
      <c r="O62" s="232">
        <f t="shared" si="25"/>
        <v>898082</v>
      </c>
      <c r="P62" s="192">
        <f t="shared" si="25"/>
        <v>911287</v>
      </c>
      <c r="Q62" s="194">
        <f t="shared" si="25"/>
        <v>934154</v>
      </c>
      <c r="R62" s="192">
        <f t="shared" si="25"/>
        <v>960809</v>
      </c>
      <c r="S62" s="193">
        <f t="shared" si="18"/>
        <v>0.4246076570079052</v>
      </c>
      <c r="T62" s="194">
        <f>SUM(T60:T61)</f>
        <v>970467</v>
      </c>
      <c r="U62" s="193">
        <f aca="true" t="shared" si="26" ref="U62:U87">+T62/$T$60</f>
        <v>0.4299152322750842</v>
      </c>
      <c r="V62" s="193">
        <f t="shared" si="19"/>
        <v>0.010051945808167909</v>
      </c>
      <c r="W62" s="192">
        <f t="shared" si="20"/>
        <v>3438251</v>
      </c>
      <c r="X62" s="193">
        <f t="shared" si="21"/>
        <v>0.43273386406276726</v>
      </c>
      <c r="Y62" s="194">
        <f t="shared" si="22"/>
        <v>3710609</v>
      </c>
      <c r="Z62" s="193">
        <f t="shared" si="23"/>
        <v>0.4276550600232348</v>
      </c>
      <c r="AA62" s="193">
        <f t="shared" si="24"/>
        <v>0.07921411205871823</v>
      </c>
    </row>
    <row r="63" spans="1:27" ht="15.75" thickBot="1">
      <c r="A63" s="186" t="s">
        <v>170</v>
      </c>
      <c r="B63" s="188">
        <v>-96265</v>
      </c>
      <c r="C63" s="189">
        <f t="shared" si="12"/>
        <v>-0.05576635654783284</v>
      </c>
      <c r="D63" s="190">
        <v>-97009</v>
      </c>
      <c r="E63" s="189">
        <f t="shared" si="15"/>
        <v>-0.046102206237382475</v>
      </c>
      <c r="F63" s="189">
        <f t="shared" si="13"/>
        <v>0.007728665662494157</v>
      </c>
      <c r="G63" s="188">
        <v>-183084</v>
      </c>
      <c r="H63" s="189">
        <f t="shared" si="16"/>
        <v>-0.05109224449063892</v>
      </c>
      <c r="I63" s="190">
        <v>-193987</v>
      </c>
      <c r="J63" s="189">
        <f t="shared" si="17"/>
        <v>-0.0461293568114203</v>
      </c>
      <c r="K63" s="189">
        <f t="shared" si="14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90">
        <v>-99902</v>
      </c>
      <c r="R63" s="188">
        <v>-93329</v>
      </c>
      <c r="S63" s="189">
        <f t="shared" si="18"/>
        <v>-0.04124462616492017</v>
      </c>
      <c r="T63" s="190">
        <v>-107211</v>
      </c>
      <c r="U63" s="189">
        <f t="shared" si="26"/>
        <v>-0.04749429085939456</v>
      </c>
      <c r="V63" s="189">
        <f t="shared" si="19"/>
        <v>0.1487426201930804</v>
      </c>
      <c r="W63" s="188">
        <f t="shared" si="20"/>
        <v>-371810</v>
      </c>
      <c r="X63" s="189">
        <f t="shared" si="21"/>
        <v>-0.04679553005210425</v>
      </c>
      <c r="Y63" s="190">
        <f t="shared" si="22"/>
        <v>-401100</v>
      </c>
      <c r="Z63" s="189">
        <f t="shared" si="23"/>
        <v>-0.046227571963340645</v>
      </c>
      <c r="AA63" s="189">
        <f t="shared" si="24"/>
        <v>0.07877679459939216</v>
      </c>
    </row>
    <row r="64" spans="1:27" ht="15.75" thickBot="1">
      <c r="A64" s="186" t="s">
        <v>171</v>
      </c>
      <c r="B64" s="188">
        <v>-436316</v>
      </c>
      <c r="C64" s="189">
        <f t="shared" si="12"/>
        <v>-0.25275804937956925</v>
      </c>
      <c r="D64" s="190">
        <v>-547935</v>
      </c>
      <c r="E64" s="189">
        <f t="shared" si="15"/>
        <v>-0.2603986472871606</v>
      </c>
      <c r="F64" s="189">
        <f t="shared" si="13"/>
        <v>0.2558214688436821</v>
      </c>
      <c r="G64" s="188">
        <v>-956200</v>
      </c>
      <c r="H64" s="189">
        <f t="shared" si="16"/>
        <v>-0.2668414726680045</v>
      </c>
      <c r="I64" s="190">
        <v>-1128655</v>
      </c>
      <c r="J64" s="189">
        <f t="shared" si="17"/>
        <v>-0.26838978494431887</v>
      </c>
      <c r="K64" s="189">
        <f t="shared" si="14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90">
        <v>-596608</v>
      </c>
      <c r="R64" s="188">
        <v>-627195</v>
      </c>
      <c r="S64" s="189">
        <f t="shared" si="18"/>
        <v>-0.2771745471129778</v>
      </c>
      <c r="T64" s="190">
        <v>-659603</v>
      </c>
      <c r="U64" s="189">
        <f t="shared" si="26"/>
        <v>-0.2922030084014628</v>
      </c>
      <c r="V64" s="189">
        <f t="shared" si="19"/>
        <v>0.05167133028802844</v>
      </c>
      <c r="W64" s="188">
        <f t="shared" si="20"/>
        <v>-2144502</v>
      </c>
      <c r="X64" s="189">
        <f t="shared" si="21"/>
        <v>-0.2699042731174462</v>
      </c>
      <c r="Y64" s="190">
        <f t="shared" si="22"/>
        <v>-2384866</v>
      </c>
      <c r="Z64" s="189">
        <f t="shared" si="23"/>
        <v>-0.27486054509579744</v>
      </c>
      <c r="AA64" s="189">
        <f t="shared" si="24"/>
        <v>0.11208383111790057</v>
      </c>
    </row>
    <row r="65" spans="1:27" ht="15.75" thickBot="1">
      <c r="A65" s="186" t="s">
        <v>172</v>
      </c>
      <c r="B65" s="188">
        <v>-32449</v>
      </c>
      <c r="C65" s="189">
        <f t="shared" si="12"/>
        <v>-0.018797719873480785</v>
      </c>
      <c r="D65" s="190">
        <v>-34692</v>
      </c>
      <c r="E65" s="189">
        <f t="shared" si="15"/>
        <v>-0.016486900584350657</v>
      </c>
      <c r="F65" s="189">
        <f t="shared" si="13"/>
        <v>0.06912385589694597</v>
      </c>
      <c r="G65" s="188">
        <v>-64634</v>
      </c>
      <c r="H65" s="189">
        <f t="shared" si="16"/>
        <v>-0.018037054742129056</v>
      </c>
      <c r="I65" s="190">
        <v>-69304</v>
      </c>
      <c r="J65" s="189">
        <f t="shared" si="17"/>
        <v>-0.01648022261521995</v>
      </c>
      <c r="K65" s="189">
        <f t="shared" si="14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90">
        <v>-37705</v>
      </c>
      <c r="R65" s="188">
        <v>-40926</v>
      </c>
      <c r="S65" s="189">
        <f t="shared" si="18"/>
        <v>-0.01808631369055195</v>
      </c>
      <c r="T65" s="190">
        <v>-40685</v>
      </c>
      <c r="U65" s="189">
        <f t="shared" si="26"/>
        <v>-0.01802338588031515</v>
      </c>
      <c r="V65" s="189">
        <f t="shared" si="19"/>
        <v>-0.005888677124566291</v>
      </c>
      <c r="W65" s="188">
        <f t="shared" si="20"/>
        <v>-137446</v>
      </c>
      <c r="X65" s="189">
        <f t="shared" si="21"/>
        <v>-0.017298777395824538</v>
      </c>
      <c r="Y65" s="190">
        <f t="shared" si="22"/>
        <v>-147694</v>
      </c>
      <c r="Z65" s="189">
        <f t="shared" si="23"/>
        <v>-0.017022026959744786</v>
      </c>
      <c r="AA65" s="189">
        <f t="shared" si="24"/>
        <v>0.07456019091133972</v>
      </c>
    </row>
    <row r="66" spans="1:27" ht="15.75" thickBot="1">
      <c r="A66" s="186" t="s">
        <v>173</v>
      </c>
      <c r="B66" s="188">
        <v>8166</v>
      </c>
      <c r="C66" s="189">
        <f t="shared" si="12"/>
        <v>0.004730567366847795</v>
      </c>
      <c r="D66" s="190">
        <v>3848</v>
      </c>
      <c r="E66" s="189">
        <f t="shared" si="15"/>
        <v>0.0018287096001551172</v>
      </c>
      <c r="F66" s="189">
        <f t="shared" si="13"/>
        <v>-0.5287778594170953</v>
      </c>
      <c r="G66" s="188">
        <v>7880</v>
      </c>
      <c r="H66" s="189">
        <f t="shared" si="16"/>
        <v>0.002199028241606228</v>
      </c>
      <c r="I66" s="190">
        <v>15786</v>
      </c>
      <c r="J66" s="189">
        <f t="shared" si="17"/>
        <v>0.00375384962201117</v>
      </c>
      <c r="K66" s="189">
        <f t="shared" si="14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90">
        <v>1152</v>
      </c>
      <c r="R66" s="188">
        <v>-554</v>
      </c>
      <c r="S66" s="189">
        <f t="shared" si="18"/>
        <v>-0.0002448276837356639</v>
      </c>
      <c r="T66" s="190">
        <v>-1065</v>
      </c>
      <c r="U66" s="189">
        <f t="shared" si="26"/>
        <v>-0.0004717931906731138</v>
      </c>
      <c r="V66" s="189">
        <f t="shared" si="19"/>
        <v>0.9223826714801444</v>
      </c>
      <c r="W66" s="188">
        <f t="shared" si="20"/>
        <v>2619</v>
      </c>
      <c r="X66" s="189">
        <f t="shared" si="21"/>
        <v>0.00032962398323461186</v>
      </c>
      <c r="Y66" s="190">
        <f t="shared" si="22"/>
        <v>15873</v>
      </c>
      <c r="Z66" s="189">
        <f t="shared" si="23"/>
        <v>0.0018293947887661583</v>
      </c>
      <c r="AA66" s="189">
        <f t="shared" si="24"/>
        <v>5.060710194730813</v>
      </c>
    </row>
    <row r="67" spans="1:27" ht="15.75" thickBot="1">
      <c r="A67" s="186" t="s">
        <v>174</v>
      </c>
      <c r="B67" s="188">
        <v>2206</v>
      </c>
      <c r="C67" s="189">
        <f t="shared" si="12"/>
        <v>0.0012779367635643198</v>
      </c>
      <c r="D67" s="190">
        <v>1169</v>
      </c>
      <c r="E67" s="189">
        <f t="shared" si="15"/>
        <v>0.0005555513312321549</v>
      </c>
      <c r="F67" s="189">
        <f t="shared" si="13"/>
        <v>-0.4700815956482321</v>
      </c>
      <c r="G67" s="188">
        <v>2091</v>
      </c>
      <c r="H67" s="189">
        <f t="shared" si="16"/>
        <v>0.0005835238646191147</v>
      </c>
      <c r="I67" s="190">
        <v>8556</v>
      </c>
      <c r="J67" s="189">
        <f t="shared" si="17"/>
        <v>0.0020345836415765596</v>
      </c>
      <c r="K67" s="189">
        <f t="shared" si="14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90">
        <v>8885</v>
      </c>
      <c r="R67" s="188">
        <v>-2792</v>
      </c>
      <c r="S67" s="189">
        <f t="shared" si="18"/>
        <v>-0.0012338608176714323</v>
      </c>
      <c r="T67" s="190">
        <v>4708</v>
      </c>
      <c r="U67" s="189">
        <f t="shared" si="26"/>
        <v>0.0020856360015859337</v>
      </c>
      <c r="V67" s="189">
        <f t="shared" si="19"/>
        <v>-2.6862464183381087</v>
      </c>
      <c r="W67" s="188">
        <f t="shared" si="20"/>
        <v>-4427</v>
      </c>
      <c r="X67" s="189">
        <f t="shared" si="21"/>
        <v>-0.0005571765459257834</v>
      </c>
      <c r="Y67" s="190">
        <f t="shared" si="22"/>
        <v>22149</v>
      </c>
      <c r="Z67" s="189">
        <f t="shared" si="23"/>
        <v>0.002552716258828302</v>
      </c>
      <c r="AA67" s="189" t="s">
        <v>88</v>
      </c>
    </row>
    <row r="68" spans="1:27" ht="15.75" thickBot="1">
      <c r="A68" s="182" t="s">
        <v>175</v>
      </c>
      <c r="B68" s="183">
        <f>SUM(B62:B67)</f>
        <v>198781</v>
      </c>
      <c r="C68" s="184">
        <f t="shared" si="12"/>
        <v>0.11515392012605577</v>
      </c>
      <c r="D68" s="185">
        <f>SUM(D62:D67)</f>
        <v>233287</v>
      </c>
      <c r="E68" s="184">
        <f t="shared" si="15"/>
        <v>0.11086646998216913</v>
      </c>
      <c r="F68" s="184">
        <f t="shared" si="13"/>
        <v>0.17358801897565662</v>
      </c>
      <c r="G68" s="183">
        <f>SUM(G62:G67)</f>
        <v>372208</v>
      </c>
      <c r="H68" s="184">
        <f t="shared" si="16"/>
        <v>0.10387003854717906</v>
      </c>
      <c r="I68" s="185">
        <f>SUM(I62:I67)</f>
        <v>438384</v>
      </c>
      <c r="J68" s="184">
        <f t="shared" si="17"/>
        <v>0.10424601626097459</v>
      </c>
      <c r="K68" s="184">
        <f t="shared" si="14"/>
        <v>0.17779306194385935</v>
      </c>
      <c r="L68" s="183">
        <f aca="true" t="shared" si="27" ref="L68:R68">SUM(L62:L67)</f>
        <v>198781</v>
      </c>
      <c r="M68" s="185">
        <f t="shared" si="27"/>
        <v>233287</v>
      </c>
      <c r="N68" s="240">
        <f t="shared" si="27"/>
        <v>173427</v>
      </c>
      <c r="O68" s="230">
        <f t="shared" si="27"/>
        <v>205097</v>
      </c>
      <c r="P68" s="183">
        <f t="shared" si="27"/>
        <v>214464</v>
      </c>
      <c r="Q68" s="185">
        <f t="shared" si="27"/>
        <v>209976</v>
      </c>
      <c r="R68" s="183">
        <f t="shared" si="27"/>
        <v>196013</v>
      </c>
      <c r="S68" s="184">
        <f t="shared" si="18"/>
        <v>0.08662348153804816</v>
      </c>
      <c r="T68" s="185">
        <f>SUM(T62:T67)</f>
        <v>166611</v>
      </c>
      <c r="U68" s="184">
        <f t="shared" si="26"/>
        <v>0.07380838994482457</v>
      </c>
      <c r="V68" s="184">
        <f t="shared" si="19"/>
        <v>-0.1500002550851219</v>
      </c>
      <c r="W68" s="183">
        <f t="shared" si="20"/>
        <v>782685</v>
      </c>
      <c r="X68" s="184">
        <f t="shared" si="21"/>
        <v>0.0985077309347011</v>
      </c>
      <c r="Y68" s="185">
        <f t="shared" si="22"/>
        <v>814971</v>
      </c>
      <c r="Z68" s="184">
        <f t="shared" si="23"/>
        <v>0.09392702705194637</v>
      </c>
      <c r="AA68" s="184">
        <f aca="true" t="shared" si="28" ref="AA68:AA74">(Y68-W68)/W68</f>
        <v>0.04125031142796911</v>
      </c>
    </row>
    <row r="69" spans="1:27" ht="15.75" thickBot="1">
      <c r="A69" s="186" t="s">
        <v>176</v>
      </c>
      <c r="B69" s="188">
        <v>3035</v>
      </c>
      <c r="C69" s="189">
        <f t="shared" si="12"/>
        <v>0.0017581768256653267</v>
      </c>
      <c r="D69" s="190">
        <v>2165</v>
      </c>
      <c r="E69" s="189">
        <f t="shared" si="15"/>
        <v>0.0010288867682785418</v>
      </c>
      <c r="F69" s="189">
        <f t="shared" si="13"/>
        <v>-0.28665568369028005</v>
      </c>
      <c r="G69" s="188">
        <v>4956</v>
      </c>
      <c r="H69" s="189">
        <f t="shared" si="16"/>
        <v>0.0013830436504315314</v>
      </c>
      <c r="I69" s="190">
        <v>4647</v>
      </c>
      <c r="J69" s="189">
        <f t="shared" si="17"/>
        <v>0.0011050385907440713</v>
      </c>
      <c r="K69" s="189">
        <f t="shared" si="14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90">
        <v>3061</v>
      </c>
      <c r="R69" s="188">
        <v>2581</v>
      </c>
      <c r="S69" s="189">
        <f t="shared" si="18"/>
        <v>0.0011406141727829395</v>
      </c>
      <c r="T69" s="190">
        <v>3274</v>
      </c>
      <c r="U69" s="189">
        <f t="shared" si="26"/>
        <v>0.001450376437806361</v>
      </c>
      <c r="V69" s="189">
        <f t="shared" si="19"/>
        <v>0.2685005811700891</v>
      </c>
      <c r="W69" s="188">
        <f t="shared" si="20"/>
        <v>9828</v>
      </c>
      <c r="X69" s="189">
        <f t="shared" si="21"/>
        <v>0.0012369394834783373</v>
      </c>
      <c r="Y69" s="190">
        <f t="shared" si="22"/>
        <v>10982</v>
      </c>
      <c r="Z69" s="189">
        <f t="shared" si="23"/>
        <v>0.0012656973206218076</v>
      </c>
      <c r="AA69" s="189">
        <f t="shared" si="28"/>
        <v>0.11741961741961741</v>
      </c>
    </row>
    <row r="70" spans="1:27" ht="15.75" thickBot="1">
      <c r="A70" s="186" t="s">
        <v>177</v>
      </c>
      <c r="B70" s="188">
        <v>-50910</v>
      </c>
      <c r="C70" s="189">
        <f t="shared" si="12"/>
        <v>-0.029492185237107667</v>
      </c>
      <c r="D70" s="190">
        <v>-70846</v>
      </c>
      <c r="E70" s="189">
        <f t="shared" si="15"/>
        <v>-0.03366859676002844</v>
      </c>
      <c r="F70" s="189">
        <f t="shared" si="13"/>
        <v>0.3915930072677274</v>
      </c>
      <c r="G70" s="188">
        <v>-110270</v>
      </c>
      <c r="H70" s="189">
        <f t="shared" si="16"/>
        <v>-0.030772442157603906</v>
      </c>
      <c r="I70" s="190">
        <v>-152953</v>
      </c>
      <c r="J70" s="189">
        <f t="shared" si="17"/>
        <v>-0.036371630636986854</v>
      </c>
      <c r="K70" s="189">
        <f t="shared" si="14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90">
        <v>-85697</v>
      </c>
      <c r="R70" s="188">
        <v>-63812</v>
      </c>
      <c r="S70" s="189">
        <f t="shared" si="18"/>
        <v>-0.028200260206751235</v>
      </c>
      <c r="T70" s="190">
        <v>-85987</v>
      </c>
      <c r="U70" s="189">
        <f t="shared" si="26"/>
        <v>-0.03809209491681599</v>
      </c>
      <c r="V70" s="189">
        <f t="shared" si="19"/>
        <v>0.34750517144110826</v>
      </c>
      <c r="W70" s="188">
        <f t="shared" si="20"/>
        <v>-234896</v>
      </c>
      <c r="X70" s="189">
        <f t="shared" si="21"/>
        <v>-0.02956370949441672</v>
      </c>
      <c r="Y70" s="190">
        <f t="shared" si="22"/>
        <v>-324637</v>
      </c>
      <c r="Z70" s="189">
        <f t="shared" si="23"/>
        <v>-0.03741505928562208</v>
      </c>
      <c r="AA70" s="189">
        <f t="shared" si="28"/>
        <v>0.38204567127579864</v>
      </c>
    </row>
    <row r="71" spans="1:27" ht="15.75" thickBot="1">
      <c r="A71" s="186" t="s">
        <v>194</v>
      </c>
      <c r="B71" s="188">
        <v>46468</v>
      </c>
      <c r="C71" s="189">
        <f t="shared" si="12"/>
        <v>0.026918932696875255</v>
      </c>
      <c r="D71" s="190">
        <v>50453</v>
      </c>
      <c r="E71" s="189">
        <f t="shared" si="15"/>
        <v>0.023977101210141925</v>
      </c>
      <c r="F71" s="189">
        <f t="shared" si="13"/>
        <v>0.08575794094860979</v>
      </c>
      <c r="G71" s="188">
        <v>46962</v>
      </c>
      <c r="H71" s="189">
        <f t="shared" si="16"/>
        <v>0.013105426939379656</v>
      </c>
      <c r="I71" s="190">
        <v>50494</v>
      </c>
      <c r="J71" s="189">
        <f t="shared" si="17"/>
        <v>0.012007277512595466</v>
      </c>
      <c r="K71" s="189">
        <f t="shared" si="14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90">
        <v>0</v>
      </c>
      <c r="R71" s="188">
        <v>54</v>
      </c>
      <c r="S71" s="189">
        <f t="shared" si="18"/>
        <v>2.3864070255822834E-05</v>
      </c>
      <c r="T71" s="190">
        <v>51</v>
      </c>
      <c r="U71" s="189">
        <f t="shared" si="26"/>
        <v>2.259291335617728E-05</v>
      </c>
      <c r="V71" s="189">
        <f t="shared" si="19"/>
        <v>-0.05555555555555555</v>
      </c>
      <c r="W71" s="188">
        <f t="shared" si="20"/>
        <v>47016</v>
      </c>
      <c r="X71" s="189">
        <f t="shared" si="21"/>
        <v>0.005917373499716881</v>
      </c>
      <c r="Y71" s="190">
        <f t="shared" si="22"/>
        <v>50545</v>
      </c>
      <c r="Z71" s="189">
        <f t="shared" si="23"/>
        <v>0.005825411680097365</v>
      </c>
      <c r="AA71" s="189">
        <f t="shared" si="28"/>
        <v>0.07505955419431683</v>
      </c>
    </row>
    <row r="72" spans="1:27" ht="15.75" thickBot="1">
      <c r="A72" s="186" t="s">
        <v>178</v>
      </c>
      <c r="B72" s="188">
        <v>5949</v>
      </c>
      <c r="C72" s="189">
        <f t="shared" si="12"/>
        <v>0.003446258298478757</v>
      </c>
      <c r="D72" s="190">
        <v>-9738</v>
      </c>
      <c r="E72" s="189">
        <f t="shared" si="15"/>
        <v>-0.004627851893531843</v>
      </c>
      <c r="F72" s="189">
        <f t="shared" si="13"/>
        <v>-2.636913767019667</v>
      </c>
      <c r="G72" s="188">
        <v>12914</v>
      </c>
      <c r="H72" s="189">
        <f t="shared" si="16"/>
        <v>0.0036038389228556893</v>
      </c>
      <c r="I72" s="190">
        <v>-12353</v>
      </c>
      <c r="J72" s="189">
        <f t="shared" si="17"/>
        <v>-0.002937495526460407</v>
      </c>
      <c r="K72" s="189">
        <f t="shared" si="14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90">
        <v>3685</v>
      </c>
      <c r="R72" s="188">
        <v>12410</v>
      </c>
      <c r="S72" s="189">
        <f t="shared" si="18"/>
        <v>0.005484316886569655</v>
      </c>
      <c r="T72" s="190">
        <v>26</v>
      </c>
      <c r="U72" s="189">
        <f t="shared" si="26"/>
        <v>1.1517955828639397E-05</v>
      </c>
      <c r="V72" s="189">
        <f t="shared" si="19"/>
        <v>-0.9979049153908138</v>
      </c>
      <c r="W72" s="188">
        <f t="shared" si="20"/>
        <v>27181</v>
      </c>
      <c r="X72" s="189">
        <f t="shared" si="21"/>
        <v>0.0034209658221840337</v>
      </c>
      <c r="Y72" s="190">
        <f t="shared" si="22"/>
        <v>-8642</v>
      </c>
      <c r="Z72" s="189">
        <f t="shared" si="23"/>
        <v>-0.000996007671172251</v>
      </c>
      <c r="AA72" s="189">
        <f t="shared" si="28"/>
        <v>-1.317942680548913</v>
      </c>
    </row>
    <row r="73" spans="1:27" ht="15.75" thickBot="1">
      <c r="A73" s="186" t="s">
        <v>179</v>
      </c>
      <c r="B73" s="188">
        <v>-4194</v>
      </c>
      <c r="C73" s="189">
        <f t="shared" si="12"/>
        <v>-0.002429586031907868</v>
      </c>
      <c r="D73" s="190">
        <v>-11041</v>
      </c>
      <c r="E73" s="189">
        <f t="shared" si="15"/>
        <v>-0.005247084900029274</v>
      </c>
      <c r="F73" s="189">
        <f t="shared" si="13"/>
        <v>1.6325703385789223</v>
      </c>
      <c r="G73" s="188">
        <v>-7366</v>
      </c>
      <c r="H73" s="189">
        <f t="shared" si="16"/>
        <v>-0.002055589089806025</v>
      </c>
      <c r="I73" s="190">
        <v>-18527</v>
      </c>
      <c r="J73" s="189">
        <f t="shared" si="17"/>
        <v>-0.004405648799379257</v>
      </c>
      <c r="K73" s="189">
        <f t="shared" si="14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90">
        <v>-14419</v>
      </c>
      <c r="R73" s="188">
        <v>-14784</v>
      </c>
      <c r="S73" s="189">
        <f t="shared" si="18"/>
        <v>-0.00653345212337194</v>
      </c>
      <c r="T73" s="190">
        <v>0</v>
      </c>
      <c r="U73" s="189">
        <f t="shared" si="26"/>
        <v>0</v>
      </c>
      <c r="V73" s="189">
        <f t="shared" si="19"/>
        <v>-1</v>
      </c>
      <c r="W73" s="188">
        <f t="shared" si="20"/>
        <v>-32160</v>
      </c>
      <c r="X73" s="189">
        <f t="shared" si="21"/>
        <v>-0.004047616380612874</v>
      </c>
      <c r="Y73" s="190">
        <f t="shared" si="22"/>
        <v>-32946</v>
      </c>
      <c r="Z73" s="189">
        <f t="shared" si="23"/>
        <v>-0.0037970919618654226</v>
      </c>
      <c r="AA73" s="189">
        <f t="shared" si="28"/>
        <v>0.024440298507462686</v>
      </c>
    </row>
    <row r="74" spans="1:27" ht="15.75" thickBot="1">
      <c r="A74" s="186" t="s">
        <v>180</v>
      </c>
      <c r="B74" s="187">
        <v>390</v>
      </c>
      <c r="C74" s="189">
        <f t="shared" si="12"/>
        <v>0.00022592717034908643</v>
      </c>
      <c r="D74" s="195">
        <v>185</v>
      </c>
      <c r="E74" s="189">
        <f t="shared" si="15"/>
        <v>8.791873077668833E-05</v>
      </c>
      <c r="F74" s="189">
        <f t="shared" si="13"/>
        <v>-0.5256410256410257</v>
      </c>
      <c r="G74" s="187">
        <v>1148</v>
      </c>
      <c r="H74" s="189">
        <f t="shared" si="16"/>
        <v>0.00032036604332029824</v>
      </c>
      <c r="I74" s="195">
        <v>804</v>
      </c>
      <c r="J74" s="189">
        <f t="shared" si="17"/>
        <v>0.00019118808413131768</v>
      </c>
      <c r="K74" s="189">
        <f t="shared" si="14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231">
        <v>1350</v>
      </c>
      <c r="R74" s="187">
        <v>3077</v>
      </c>
      <c r="S74" s="189">
        <f t="shared" si="18"/>
        <v>0.0013598100773549418</v>
      </c>
      <c r="T74" s="231">
        <v>3949</v>
      </c>
      <c r="U74" s="189">
        <f t="shared" si="26"/>
        <v>0.0017494002910498838</v>
      </c>
      <c r="V74" s="189">
        <f t="shared" si="19"/>
        <v>0.28339291517712056</v>
      </c>
      <c r="W74" s="241">
        <f t="shared" si="20"/>
        <v>4928</v>
      </c>
      <c r="X74" s="189">
        <f t="shared" si="21"/>
        <v>0.0006202317637954056</v>
      </c>
      <c r="Y74" s="231">
        <f t="shared" si="22"/>
        <v>6103</v>
      </c>
      <c r="Z74" s="189">
        <f t="shared" si="23"/>
        <v>0.0007033828763207878</v>
      </c>
      <c r="AA74" s="189">
        <f t="shared" si="28"/>
        <v>0.23843344155844157</v>
      </c>
    </row>
    <row r="75" spans="1:27" ht="15.75" thickBot="1">
      <c r="A75" s="186" t="s">
        <v>181</v>
      </c>
      <c r="B75" s="187">
        <v>0</v>
      </c>
      <c r="C75" s="189">
        <f t="shared" si="12"/>
        <v>0</v>
      </c>
      <c r="D75" s="195">
        <v>0</v>
      </c>
      <c r="E75" s="189">
        <f t="shared" si="15"/>
        <v>0</v>
      </c>
      <c r="F75" s="189" t="s">
        <v>88</v>
      </c>
      <c r="G75" s="187">
        <v>62</v>
      </c>
      <c r="H75" s="189">
        <f t="shared" si="16"/>
        <v>1.730199885527743E-05</v>
      </c>
      <c r="I75" s="195">
        <v>0</v>
      </c>
      <c r="J75" s="189">
        <f t="shared" si="17"/>
        <v>0</v>
      </c>
      <c r="K75" s="189">
        <f t="shared" si="14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95">
        <v>0</v>
      </c>
      <c r="R75" s="187">
        <v>-369</v>
      </c>
      <c r="S75" s="189">
        <f t="shared" si="18"/>
        <v>-0.0001630711467481227</v>
      </c>
      <c r="T75" s="195">
        <v>28492</v>
      </c>
      <c r="U75" s="189">
        <f t="shared" si="26"/>
        <v>0.012621907594984372</v>
      </c>
      <c r="V75" s="189">
        <f t="shared" si="19"/>
        <v>-78.21409214092141</v>
      </c>
      <c r="W75" s="187">
        <f t="shared" si="20"/>
        <v>-288</v>
      </c>
      <c r="X75" s="189">
        <f t="shared" si="21"/>
        <v>-3.6247310871160066E-05</v>
      </c>
      <c r="Y75" s="195">
        <f t="shared" si="22"/>
        <v>28492</v>
      </c>
      <c r="Z75" s="189">
        <f t="shared" si="23"/>
        <v>0.0032837596120157114</v>
      </c>
      <c r="AA75" s="189" t="s">
        <v>88</v>
      </c>
    </row>
    <row r="76" spans="1:27" ht="15.75" thickBot="1">
      <c r="A76" s="191" t="s">
        <v>182</v>
      </c>
      <c r="B76" s="192">
        <f>SUM(B68:B75)</f>
        <v>199519</v>
      </c>
      <c r="C76" s="193">
        <f t="shared" si="12"/>
        <v>0.11558144384840865</v>
      </c>
      <c r="D76" s="194">
        <f>SUM(D68:D75)</f>
        <v>194465</v>
      </c>
      <c r="E76" s="193">
        <f t="shared" si="15"/>
        <v>0.09241684313777673</v>
      </c>
      <c r="F76" s="193">
        <f aca="true" t="shared" si="29" ref="F76:F81">(D76-B76)/B76</f>
        <v>-0.025330920864679553</v>
      </c>
      <c r="G76" s="192">
        <f>SUM(G68:G75)</f>
        <v>320614</v>
      </c>
      <c r="H76" s="193">
        <f t="shared" si="16"/>
        <v>0.08947198485461158</v>
      </c>
      <c r="I76" s="194">
        <f>SUM(I68:I75)</f>
        <v>310496</v>
      </c>
      <c r="J76" s="193">
        <f t="shared" si="17"/>
        <v>0.07383474548561893</v>
      </c>
      <c r="K76" s="193">
        <f t="shared" si="14"/>
        <v>-0.031558197708147495</v>
      </c>
      <c r="L76" s="192">
        <f aca="true" t="shared" si="30" ref="L76:R76">SUM(L68:L75)</f>
        <v>199519</v>
      </c>
      <c r="M76" s="194">
        <f t="shared" si="30"/>
        <v>194465</v>
      </c>
      <c r="N76" s="242">
        <f t="shared" si="30"/>
        <v>121095</v>
      </c>
      <c r="O76" s="232">
        <f t="shared" si="30"/>
        <v>116031</v>
      </c>
      <c r="P76" s="192">
        <f t="shared" si="30"/>
        <v>148510</v>
      </c>
      <c r="Q76" s="194">
        <f t="shared" si="30"/>
        <v>117956</v>
      </c>
      <c r="R76" s="192">
        <f t="shared" si="30"/>
        <v>135170</v>
      </c>
      <c r="S76" s="193">
        <f t="shared" si="18"/>
        <v>0.05973530326814023</v>
      </c>
      <c r="T76" s="194">
        <f>SUM(T68:T75)</f>
        <v>116416</v>
      </c>
      <c r="U76" s="193">
        <f t="shared" si="26"/>
        <v>0.051572090221034005</v>
      </c>
      <c r="V76" s="193">
        <f t="shared" si="19"/>
        <v>-0.1387438040985426</v>
      </c>
      <c r="W76" s="192">
        <f t="shared" si="20"/>
        <v>604294</v>
      </c>
      <c r="X76" s="193">
        <f t="shared" si="21"/>
        <v>0.076055668317975</v>
      </c>
      <c r="Y76" s="194">
        <f t="shared" si="22"/>
        <v>544868</v>
      </c>
      <c r="Z76" s="193">
        <f t="shared" si="23"/>
        <v>0.06279711962234229</v>
      </c>
      <c r="AA76" s="193">
        <f>(Y76-W76)/W76</f>
        <v>-0.09833954995416139</v>
      </c>
    </row>
    <row r="77" spans="1:27" ht="15.75" thickBot="1">
      <c r="A77" s="186" t="s">
        <v>183</v>
      </c>
      <c r="B77" s="188">
        <v>-51436</v>
      </c>
      <c r="C77" s="189">
        <f t="shared" si="12"/>
        <v>-0.02979689726686054</v>
      </c>
      <c r="D77" s="190">
        <v>-56024</v>
      </c>
      <c r="E77" s="189">
        <f t="shared" si="15"/>
        <v>-0.026624643097476686</v>
      </c>
      <c r="F77" s="189">
        <f t="shared" si="29"/>
        <v>0.08919822692277782</v>
      </c>
      <c r="G77" s="188">
        <v>-89863</v>
      </c>
      <c r="H77" s="189">
        <f t="shared" si="16"/>
        <v>-0.02507757295373864</v>
      </c>
      <c r="I77" s="190">
        <v>-98207</v>
      </c>
      <c r="J77" s="189">
        <f t="shared" si="17"/>
        <v>-0.023353244002841188</v>
      </c>
      <c r="K77" s="189">
        <f t="shared" si="14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90">
        <v>-37516</v>
      </c>
      <c r="R77" s="188">
        <v>-45916</v>
      </c>
      <c r="S77" s="189">
        <f t="shared" si="18"/>
        <v>-0.020291530553080764</v>
      </c>
      <c r="T77" s="190">
        <v>-37143</v>
      </c>
      <c r="U77" s="189">
        <f t="shared" si="26"/>
        <v>-0.016454285897813583</v>
      </c>
      <c r="V77" s="189">
        <f t="shared" si="19"/>
        <v>-0.19106629497342975</v>
      </c>
      <c r="W77" s="188">
        <f t="shared" si="20"/>
        <v>-183561</v>
      </c>
      <c r="X77" s="189">
        <f t="shared" si="21"/>
        <v>-0.02310275219035074</v>
      </c>
      <c r="Y77" s="190">
        <f t="shared" si="22"/>
        <v>-172866</v>
      </c>
      <c r="Z77" s="189">
        <f t="shared" si="23"/>
        <v>-0.01992314997510557</v>
      </c>
      <c r="AA77" s="189">
        <f>(Y77-W77)/W77</f>
        <v>-0.05826401032899145</v>
      </c>
    </row>
    <row r="78" spans="1:27" ht="15.75" thickBot="1">
      <c r="A78" s="196" t="s">
        <v>184</v>
      </c>
      <c r="B78" s="197">
        <v>3407</v>
      </c>
      <c r="C78" s="198">
        <f t="shared" si="12"/>
        <v>0.0019736765881521474</v>
      </c>
      <c r="D78" s="199">
        <v>14256</v>
      </c>
      <c r="E78" s="198">
        <f t="shared" si="15"/>
        <v>0.006774969870013345</v>
      </c>
      <c r="F78" s="198">
        <f t="shared" si="29"/>
        <v>3.1843263868506018</v>
      </c>
      <c r="G78" s="197">
        <v>4815</v>
      </c>
      <c r="H78" s="198">
        <f t="shared" si="16"/>
        <v>0.0013436955562606584</v>
      </c>
      <c r="I78" s="199">
        <v>20959</v>
      </c>
      <c r="J78" s="198">
        <f t="shared" si="17"/>
        <v>0.0049839689742640384</v>
      </c>
      <c r="K78" s="198">
        <f t="shared" si="14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9">
        <v>2620</v>
      </c>
      <c r="R78" s="188">
        <v>15097</v>
      </c>
      <c r="S78" s="198">
        <f t="shared" si="18"/>
        <v>0.006671775345410321</v>
      </c>
      <c r="T78" s="190">
        <v>5954</v>
      </c>
      <c r="U78" s="198">
        <f t="shared" si="26"/>
        <v>0.002637611884758422</v>
      </c>
      <c r="V78" s="198">
        <f t="shared" si="19"/>
        <v>-0.6056170100019872</v>
      </c>
      <c r="W78" s="197">
        <f t="shared" si="20"/>
        <v>16421</v>
      </c>
      <c r="X78" s="198">
        <f t="shared" si="21"/>
        <v>0.002066726013247637</v>
      </c>
      <c r="Y78" s="199">
        <f t="shared" si="22"/>
        <v>29533</v>
      </c>
      <c r="Z78" s="198">
        <f t="shared" si="23"/>
        <v>0.0034037369304246805</v>
      </c>
      <c r="AA78" s="189" t="s">
        <v>88</v>
      </c>
    </row>
    <row r="79" spans="1:27" ht="15.75" thickBot="1">
      <c r="A79" s="191" t="s">
        <v>185</v>
      </c>
      <c r="B79" s="192">
        <f>SUM(B76:B78)</f>
        <v>151490</v>
      </c>
      <c r="C79" s="193">
        <f t="shared" si="12"/>
        <v>0.08775822316970026</v>
      </c>
      <c r="D79" s="194">
        <f>SUM(D76:D78)</f>
        <v>152697</v>
      </c>
      <c r="E79" s="193">
        <f t="shared" si="15"/>
        <v>0.0725671699103134</v>
      </c>
      <c r="F79" s="193">
        <f t="shared" si="29"/>
        <v>0.007967522608753053</v>
      </c>
      <c r="G79" s="192">
        <f>SUM(G76:G78)</f>
        <v>235566</v>
      </c>
      <c r="H79" s="193">
        <f t="shared" si="16"/>
        <v>0.0657381074571336</v>
      </c>
      <c r="I79" s="194">
        <f>SUM(I76:I78)</f>
        <v>233248</v>
      </c>
      <c r="J79" s="193">
        <f t="shared" si="17"/>
        <v>0.055465470457041775</v>
      </c>
      <c r="K79" s="193">
        <f t="shared" si="14"/>
        <v>-0.009840129730096873</v>
      </c>
      <c r="L79" s="192">
        <f aca="true" t="shared" si="31" ref="L79:R79">SUM(L76:L78)</f>
        <v>151490</v>
      </c>
      <c r="M79" s="194">
        <f t="shared" si="31"/>
        <v>152697</v>
      </c>
      <c r="N79" s="242">
        <f t="shared" si="31"/>
        <v>84076</v>
      </c>
      <c r="O79" s="232">
        <f t="shared" si="31"/>
        <v>80551</v>
      </c>
      <c r="P79" s="192">
        <f t="shared" si="31"/>
        <v>97237</v>
      </c>
      <c r="Q79" s="194">
        <f t="shared" si="31"/>
        <v>83060</v>
      </c>
      <c r="R79" s="192">
        <f t="shared" si="31"/>
        <v>104351</v>
      </c>
      <c r="S79" s="193">
        <f t="shared" si="18"/>
        <v>0.04611554806046979</v>
      </c>
      <c r="T79" s="194">
        <f>SUM(T76:T78)</f>
        <v>85227</v>
      </c>
      <c r="U79" s="193">
        <f t="shared" si="26"/>
        <v>0.03775541620797884</v>
      </c>
      <c r="V79" s="193">
        <f t="shared" si="19"/>
        <v>-0.18326609232302518</v>
      </c>
      <c r="W79" s="192">
        <f t="shared" si="20"/>
        <v>437154</v>
      </c>
      <c r="X79" s="193">
        <f t="shared" si="21"/>
        <v>0.0550196421408719</v>
      </c>
      <c r="Y79" s="194">
        <f t="shared" si="22"/>
        <v>401535</v>
      </c>
      <c r="Z79" s="193">
        <f t="shared" si="23"/>
        <v>0.0462777065776614</v>
      </c>
      <c r="AA79" s="193">
        <f>(Y79-W79)/W79</f>
        <v>-0.08147929562579777</v>
      </c>
    </row>
    <row r="80" spans="1:27" ht="15.75" thickBot="1">
      <c r="A80" s="186" t="s">
        <v>186</v>
      </c>
      <c r="B80" s="187">
        <v>-304</v>
      </c>
      <c r="C80" s="189">
        <f t="shared" si="12"/>
        <v>-0.00017610733278492893</v>
      </c>
      <c r="D80" s="195">
        <v>-164</v>
      </c>
      <c r="E80" s="189">
        <f t="shared" si="15"/>
        <v>-7.793876674257775E-05</v>
      </c>
      <c r="F80" s="189">
        <f t="shared" si="29"/>
        <v>-0.4605263157894737</v>
      </c>
      <c r="G80" s="187">
        <v>-4314</v>
      </c>
      <c r="H80" s="189">
        <f t="shared" si="16"/>
        <v>-0.0012038842429301102</v>
      </c>
      <c r="I80" s="195">
        <v>-247</v>
      </c>
      <c r="J80" s="189">
        <f t="shared" si="17"/>
        <v>-5.8735642761735654E-05</v>
      </c>
      <c r="K80" s="189">
        <f t="shared" si="14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95">
        <v>55</v>
      </c>
      <c r="R80" s="187">
        <v>-1575</v>
      </c>
      <c r="S80" s="189">
        <f t="shared" si="18"/>
        <v>-0.0006960353824614993</v>
      </c>
      <c r="T80" s="195">
        <v>-1652</v>
      </c>
      <c r="U80" s="189">
        <f t="shared" si="26"/>
        <v>-0.0007318331934197032</v>
      </c>
      <c r="V80" s="189">
        <f t="shared" si="19"/>
        <v>0.04888888888888889</v>
      </c>
      <c r="W80" s="187">
        <f t="shared" si="20"/>
        <v>-6335</v>
      </c>
      <c r="X80" s="189">
        <f t="shared" si="21"/>
        <v>-0.0007973149804472188</v>
      </c>
      <c r="Y80" s="195">
        <f t="shared" si="22"/>
        <v>-1844</v>
      </c>
      <c r="Z80" s="189">
        <f t="shared" si="23"/>
        <v>-0.00021252466392520606</v>
      </c>
      <c r="AA80" s="189">
        <f>(Y80-W80)/W80</f>
        <v>-0.7089187056037884</v>
      </c>
    </row>
    <row r="81" spans="1:27" ht="15">
      <c r="A81" s="200" t="s">
        <v>187</v>
      </c>
      <c r="B81" s="201">
        <f>SUM(B79:B80)</f>
        <v>151186</v>
      </c>
      <c r="C81" s="202">
        <f t="shared" si="12"/>
        <v>0.08758211583691534</v>
      </c>
      <c r="D81" s="203">
        <f>SUM(D79:D80)</f>
        <v>152533</v>
      </c>
      <c r="E81" s="202">
        <f t="shared" si="15"/>
        <v>0.07248923114357081</v>
      </c>
      <c r="F81" s="202">
        <f t="shared" si="29"/>
        <v>0.008909555117537339</v>
      </c>
      <c r="G81" s="203">
        <f>SUM(G79:G80)</f>
        <v>231252</v>
      </c>
      <c r="H81" s="202">
        <f t="shared" si="16"/>
        <v>0.06453422321420349</v>
      </c>
      <c r="I81" s="203">
        <f>SUM(I79:I80)</f>
        <v>233001</v>
      </c>
      <c r="J81" s="202">
        <f t="shared" si="17"/>
        <v>0.05540673481428004</v>
      </c>
      <c r="K81" s="202">
        <f t="shared" si="14"/>
        <v>0.0075631778319755075</v>
      </c>
      <c r="L81" s="203">
        <f aca="true" t="shared" si="32" ref="L81:R81">SUM(L79:L80)</f>
        <v>151186</v>
      </c>
      <c r="M81" s="203">
        <f t="shared" si="32"/>
        <v>152533</v>
      </c>
      <c r="N81" s="234">
        <f t="shared" si="32"/>
        <v>80066</v>
      </c>
      <c r="O81" s="234">
        <f t="shared" si="32"/>
        <v>80468</v>
      </c>
      <c r="P81" s="201">
        <f t="shared" si="32"/>
        <v>96791</v>
      </c>
      <c r="Q81" s="203">
        <f t="shared" si="32"/>
        <v>83115</v>
      </c>
      <c r="R81" s="201">
        <f t="shared" si="32"/>
        <v>102776</v>
      </c>
      <c r="S81" s="202">
        <f t="shared" si="18"/>
        <v>0.045419512678008284</v>
      </c>
      <c r="T81" s="203">
        <f>SUM(T79:T80)</f>
        <v>83575</v>
      </c>
      <c r="U81" s="202">
        <f t="shared" si="26"/>
        <v>0.03702358301455914</v>
      </c>
      <c r="V81" s="202">
        <f t="shared" si="19"/>
        <v>-0.18682377208686854</v>
      </c>
      <c r="W81" s="201">
        <f t="shared" si="20"/>
        <v>430819</v>
      </c>
      <c r="X81" s="202">
        <f t="shared" si="21"/>
        <v>0.05422232716042468</v>
      </c>
      <c r="Y81" s="203">
        <f t="shared" si="22"/>
        <v>399691</v>
      </c>
      <c r="Z81" s="202">
        <f t="shared" si="23"/>
        <v>0.046065181913736195</v>
      </c>
      <c r="AA81" s="202">
        <f>(Y81-W81)/W81</f>
        <v>-0.0722530807601336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9"/>
      <c r="R82" s="206"/>
      <c r="S82" s="207"/>
      <c r="T82" s="209"/>
      <c r="U82" s="207"/>
      <c r="V82" s="207"/>
      <c r="W82" s="206"/>
      <c r="X82" s="207"/>
      <c r="Y82" s="209"/>
      <c r="Z82" s="207"/>
      <c r="AA82" s="207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5"/>
      <c r="R83" s="212"/>
      <c r="S83" s="213"/>
      <c r="T83" s="215"/>
      <c r="U83" s="213"/>
      <c r="V83" s="213"/>
      <c r="W83" s="212"/>
      <c r="X83" s="213"/>
      <c r="Y83" s="215"/>
      <c r="Z83" s="213"/>
      <c r="AA83" s="213"/>
    </row>
    <row r="84" spans="1:27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5"/>
        <v>0.07208005261817228</v>
      </c>
      <c r="F84" s="189">
        <f>(D84-B84)/B84</f>
        <v>0.004510202594856647</v>
      </c>
      <c r="G84" s="188">
        <v>230284</v>
      </c>
      <c r="H84" s="189">
        <f t="shared" si="16"/>
        <v>0.06426408878046302</v>
      </c>
      <c r="I84" s="217">
        <v>231084</v>
      </c>
      <c r="J84" s="189">
        <f t="shared" si="17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217">
        <v>81993</v>
      </c>
      <c r="R84" s="188">
        <v>101997</v>
      </c>
      <c r="S84" s="189">
        <f t="shared" si="18"/>
        <v>0.0450752513682067</v>
      </c>
      <c r="T84" s="217">
        <v>82657</v>
      </c>
      <c r="U84" s="189">
        <f t="shared" si="26"/>
        <v>0.03661691057414795</v>
      </c>
      <c r="V84" s="189">
        <f t="shared" si="19"/>
        <v>-0.1896134200025491</v>
      </c>
      <c r="W84" s="188">
        <f t="shared" si="20"/>
        <v>428152</v>
      </c>
      <c r="X84" s="189">
        <f t="shared" si="21"/>
        <v>0.05388666195871154</v>
      </c>
      <c r="Y84" s="217">
        <f t="shared" si="22"/>
        <v>395734</v>
      </c>
      <c r="Z84" s="189">
        <f t="shared" si="23"/>
        <v>0.04560912980139777</v>
      </c>
      <c r="AA84" s="189">
        <f>(Y84-W84)/W84</f>
        <v>-0.07571610082400643</v>
      </c>
    </row>
    <row r="85" spans="1:27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5"/>
        <v>0.0004091785253985332</v>
      </c>
      <c r="F85" s="198">
        <f>(D85-B85)/B85</f>
        <v>3.4153846153846152</v>
      </c>
      <c r="G85" s="219">
        <v>968</v>
      </c>
      <c r="H85" s="198">
        <f t="shared" si="16"/>
        <v>0.00027013443374046054</v>
      </c>
      <c r="I85" s="220">
        <v>1917</v>
      </c>
      <c r="J85" s="198">
        <f t="shared" si="17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238">
        <v>1122</v>
      </c>
      <c r="R85" s="219">
        <v>779</v>
      </c>
      <c r="S85" s="198">
        <f t="shared" si="18"/>
        <v>0.00034426130980159237</v>
      </c>
      <c r="T85" s="238">
        <v>918</v>
      </c>
      <c r="U85" s="198">
        <f t="shared" si="26"/>
        <v>0.00040667244041119104</v>
      </c>
      <c r="V85" s="198">
        <f t="shared" si="19"/>
        <v>0.17843388960205392</v>
      </c>
      <c r="W85" s="243">
        <f t="shared" si="20"/>
        <v>2667</v>
      </c>
      <c r="X85" s="198">
        <f t="shared" si="21"/>
        <v>0.0003356652017131385</v>
      </c>
      <c r="Y85" s="238">
        <f t="shared" si="22"/>
        <v>3957</v>
      </c>
      <c r="Z85" s="198">
        <f t="shared" si="23"/>
        <v>0.0004560521123384167</v>
      </c>
      <c r="AA85" s="198">
        <f>(Y85-W85)/W85</f>
        <v>0.48368953880764903</v>
      </c>
    </row>
    <row r="86" spans="1:27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5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6"/>
        <v>0.06453422321420349</v>
      </c>
      <c r="I86" s="222">
        <f>SUM(I84:I85)</f>
        <v>233001</v>
      </c>
      <c r="J86" s="193">
        <f t="shared" si="17"/>
        <v>0.05540673481428004</v>
      </c>
      <c r="K86" s="193">
        <f>(I86-G86)/G86</f>
        <v>0.0075631778319755075</v>
      </c>
      <c r="L86" s="192">
        <f aca="true" t="shared" si="33" ref="L86:R86">SUM(L84:L85)</f>
        <v>151186</v>
      </c>
      <c r="M86" s="222">
        <f t="shared" si="33"/>
        <v>152533</v>
      </c>
      <c r="N86" s="242">
        <f t="shared" si="33"/>
        <v>80066</v>
      </c>
      <c r="O86" s="239">
        <f t="shared" si="33"/>
        <v>80468</v>
      </c>
      <c r="P86" s="192">
        <f t="shared" si="33"/>
        <v>96791</v>
      </c>
      <c r="Q86" s="222">
        <f t="shared" si="33"/>
        <v>83115</v>
      </c>
      <c r="R86" s="192">
        <f t="shared" si="33"/>
        <v>102776</v>
      </c>
      <c r="S86" s="193">
        <f t="shared" si="18"/>
        <v>0.045419512678008284</v>
      </c>
      <c r="T86" s="222">
        <v>83575</v>
      </c>
      <c r="U86" s="193">
        <f t="shared" si="26"/>
        <v>0.03702358301455914</v>
      </c>
      <c r="V86" s="193">
        <f t="shared" si="19"/>
        <v>-0.18682377208686854</v>
      </c>
      <c r="W86" s="192">
        <f t="shared" si="20"/>
        <v>430819</v>
      </c>
      <c r="X86" s="193">
        <f t="shared" si="21"/>
        <v>0.05422232716042468</v>
      </c>
      <c r="Y86" s="222">
        <f t="shared" si="22"/>
        <v>399691</v>
      </c>
      <c r="Z86" s="193">
        <f t="shared" si="23"/>
        <v>0.046065181913736195</v>
      </c>
      <c r="AA86" s="193">
        <f>(Y86-W86)/W86</f>
        <v>-0.0722530807601336</v>
      </c>
    </row>
    <row r="87" spans="1:27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5"/>
        <v>0.13353904732213803</v>
      </c>
      <c r="F87" s="202">
        <f>(D87-B87)/B87</f>
        <v>0.1961509646001124</v>
      </c>
      <c r="G87" s="203">
        <v>458883</v>
      </c>
      <c r="H87" s="202">
        <f t="shared" si="16"/>
        <v>0.12805795388235924</v>
      </c>
      <c r="I87" s="203">
        <v>534203</v>
      </c>
      <c r="J87" s="202">
        <f t="shared" si="17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3">
        <v>266125</v>
      </c>
      <c r="R87" s="203">
        <v>245883</v>
      </c>
      <c r="S87" s="202">
        <f t="shared" si="18"/>
        <v>0.10866239234652751</v>
      </c>
      <c r="T87" s="203">
        <v>228625</v>
      </c>
      <c r="U87" s="202">
        <f t="shared" si="26"/>
        <v>0.10128048658933393</v>
      </c>
      <c r="V87" s="202">
        <f t="shared" si="19"/>
        <v>-0.07018785357263414</v>
      </c>
      <c r="W87" s="203">
        <f t="shared" si="20"/>
        <v>975554</v>
      </c>
      <c r="X87" s="202">
        <f t="shared" si="21"/>
        <v>0.1227819760750128</v>
      </c>
      <c r="Y87" s="203">
        <f t="shared" si="22"/>
        <v>1028953</v>
      </c>
      <c r="Z87" s="202">
        <f t="shared" si="23"/>
        <v>0.11858887772225193</v>
      </c>
      <c r="AA87" s="202">
        <f>(Y87-W87)/W87</f>
        <v>0.054737103225449335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H62:H87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55">
      <selection activeCell="F68" sqref="F6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270" t="s">
        <v>216</v>
      </c>
      <c r="B2" s="380"/>
      <c r="C2" s="380"/>
      <c r="D2" s="380"/>
      <c r="E2" s="380"/>
    </row>
    <row r="3" spans="1:5" ht="15">
      <c r="A3" s="270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4" ht="36" customHeight="1" thickBot="1">
      <c r="A6" s="271"/>
      <c r="B6" s="272" t="s">
        <v>211</v>
      </c>
      <c r="C6" s="334" t="s">
        <v>219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</row>
    <row r="10" spans="1:4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</row>
    <row r="11" spans="1:4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</row>
    <row r="12" spans="1:4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</row>
    <row r="13" spans="1:4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</row>
    <row r="14" spans="1:4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</row>
    <row r="15" spans="1:4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23495</v>
      </c>
      <c r="C17" s="281">
        <v>21943</v>
      </c>
      <c r="D17" s="282">
        <f aca="true" t="shared" si="1" ref="D17:D28">(C17-B17)/B17</f>
        <v>-0.06605660778889125</v>
      </c>
    </row>
    <row r="18" spans="1:4" ht="15.75" thickBot="1">
      <c r="A18" s="155" t="s">
        <v>140</v>
      </c>
      <c r="B18" s="157">
        <v>7433</v>
      </c>
      <c r="C18" s="281">
        <v>8040</v>
      </c>
      <c r="D18" s="282">
        <f t="shared" si="1"/>
        <v>0.08166285483653976</v>
      </c>
    </row>
    <row r="19" spans="1:4" ht="15.75" thickBot="1">
      <c r="A19" s="155" t="s">
        <v>141</v>
      </c>
      <c r="B19" s="157">
        <v>164510</v>
      </c>
      <c r="C19" s="281">
        <v>162693</v>
      </c>
      <c r="D19" s="282">
        <f t="shared" si="1"/>
        <v>-0.01104492128138107</v>
      </c>
    </row>
    <row r="20" spans="1:4" ht="15.75" thickBot="1">
      <c r="A20" s="155" t="s">
        <v>142</v>
      </c>
      <c r="B20" s="157">
        <v>3885206</v>
      </c>
      <c r="C20" s="281">
        <v>4010528</v>
      </c>
      <c r="D20" s="282">
        <f t="shared" si="1"/>
        <v>0.03225620469030471</v>
      </c>
    </row>
    <row r="21" spans="1:4" ht="15.75" thickBot="1">
      <c r="A21" s="155" t="s">
        <v>143</v>
      </c>
      <c r="B21" s="157">
        <v>3383513</v>
      </c>
      <c r="C21" s="281">
        <v>3334995</v>
      </c>
      <c r="D21" s="282">
        <f t="shared" si="1"/>
        <v>-0.014339534087795732</v>
      </c>
    </row>
    <row r="22" spans="1:4" ht="15.75" thickBot="1">
      <c r="A22" s="155" t="s">
        <v>144</v>
      </c>
      <c r="B22" s="157">
        <v>71842</v>
      </c>
      <c r="C22" s="281">
        <v>71797</v>
      </c>
      <c r="D22" s="282">
        <f t="shared" si="1"/>
        <v>-0.0006263745441385262</v>
      </c>
    </row>
    <row r="23" spans="1:4" ht="15.75" thickBot="1">
      <c r="A23" s="155" t="s">
        <v>145</v>
      </c>
      <c r="B23" s="157">
        <v>2034454</v>
      </c>
      <c r="C23" s="281">
        <v>2003664</v>
      </c>
      <c r="D23" s="282">
        <f t="shared" si="1"/>
        <v>-0.015134281728660368</v>
      </c>
    </row>
    <row r="24" spans="1:4" ht="15.75" thickBot="1">
      <c r="A24" s="155" t="s">
        <v>146</v>
      </c>
      <c r="B24" s="157">
        <v>1163671</v>
      </c>
      <c r="C24" s="281">
        <v>1143667</v>
      </c>
      <c r="D24" s="282">
        <f t="shared" si="1"/>
        <v>-0.017190425816231564</v>
      </c>
    </row>
    <row r="25" spans="1:4" ht="15.75" thickBot="1">
      <c r="A25" s="155" t="s">
        <v>147</v>
      </c>
      <c r="B25" s="157">
        <v>356994</v>
      </c>
      <c r="C25" s="281">
        <v>355573</v>
      </c>
      <c r="D25" s="282">
        <f t="shared" si="1"/>
        <v>-0.003980459055334264</v>
      </c>
    </row>
    <row r="26" spans="1:4" ht="15.75" thickBot="1">
      <c r="A26" s="160" t="s">
        <v>24</v>
      </c>
      <c r="B26" s="162">
        <v>48661</v>
      </c>
      <c r="C26" s="283">
        <v>49430</v>
      </c>
      <c r="D26" s="285">
        <f t="shared" si="1"/>
        <v>0.015803209962803887</v>
      </c>
    </row>
    <row r="27" spans="1:4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1"/>
        <v>0.0020243669106900595</v>
      </c>
    </row>
    <row r="28" spans="1:4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1"/>
        <v>0.009966674827516283</v>
      </c>
    </row>
    <row r="29" spans="1:4" ht="15">
      <c r="A29" s="274" t="s">
        <v>93</v>
      </c>
      <c r="B29" s="275"/>
      <c r="C29" s="276"/>
      <c r="D29" s="276"/>
    </row>
    <row r="30" spans="1:4" ht="15">
      <c r="A30" s="277" t="s">
        <v>150</v>
      </c>
      <c r="B30" s="278"/>
      <c r="C30" s="279"/>
      <c r="D30" s="280"/>
    </row>
    <row r="31" spans="1:4" ht="15.75" thickBot="1">
      <c r="A31" s="155" t="s">
        <v>151</v>
      </c>
      <c r="B31" s="157">
        <v>847689</v>
      </c>
      <c r="C31" s="281">
        <v>766418</v>
      </c>
      <c r="D31" s="282">
        <f aca="true" t="shared" si="2" ref="D31:D37">(C31-B31)/B31</f>
        <v>-0.09587360458847526</v>
      </c>
    </row>
    <row r="32" spans="1:4" ht="15.75" thickBot="1">
      <c r="A32" s="155" t="s">
        <v>152</v>
      </c>
      <c r="B32" s="157">
        <v>888840</v>
      </c>
      <c r="C32" s="281">
        <v>950671</v>
      </c>
      <c r="D32" s="282">
        <f t="shared" si="2"/>
        <v>0.06956370100355519</v>
      </c>
    </row>
    <row r="33" spans="1:4" ht="15.75" thickBot="1">
      <c r="A33" s="155" t="s">
        <v>153</v>
      </c>
      <c r="B33" s="157">
        <v>163362</v>
      </c>
      <c r="C33" s="281">
        <v>156179</v>
      </c>
      <c r="D33" s="282">
        <f t="shared" si="2"/>
        <v>-0.04396983386589293</v>
      </c>
    </row>
    <row r="34" spans="1:4" ht="15.75" thickBot="1">
      <c r="A34" s="155" t="s">
        <v>154</v>
      </c>
      <c r="B34" s="157">
        <v>161592</v>
      </c>
      <c r="C34" s="281">
        <v>153375</v>
      </c>
      <c r="D34" s="282">
        <f t="shared" si="2"/>
        <v>-0.050850289618297934</v>
      </c>
    </row>
    <row r="35" spans="1:4" ht="15.75" thickBot="1">
      <c r="A35" s="155" t="s">
        <v>155</v>
      </c>
      <c r="B35" s="157">
        <v>2734</v>
      </c>
      <c r="C35" s="281">
        <v>1360</v>
      </c>
      <c r="D35" s="282">
        <f t="shared" si="2"/>
        <v>-0.5025603511338698</v>
      </c>
    </row>
    <row r="36" spans="1:4" ht="15.75" thickBot="1">
      <c r="A36" s="160" t="s">
        <v>35</v>
      </c>
      <c r="B36" s="162">
        <v>49746</v>
      </c>
      <c r="C36" s="283">
        <v>49399</v>
      </c>
      <c r="D36" s="285">
        <f t="shared" si="2"/>
        <v>-0.006975435210871226</v>
      </c>
    </row>
    <row r="37" spans="1:4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2"/>
        <v>-0.017295004690242925</v>
      </c>
    </row>
    <row r="38" spans="1:4" ht="15">
      <c r="A38" s="277" t="s">
        <v>157</v>
      </c>
      <c r="B38" s="278"/>
      <c r="C38" s="279"/>
      <c r="D38" s="280"/>
    </row>
    <row r="39" spans="1:4" ht="15.75" thickBot="1">
      <c r="A39" s="155" t="s">
        <v>151</v>
      </c>
      <c r="B39" s="157">
        <v>2277429</v>
      </c>
      <c r="C39" s="281">
        <v>2521441</v>
      </c>
      <c r="D39" s="282">
        <f aca="true" t="shared" si="3" ref="D39:D45">(C39-B39)/B39</f>
        <v>0.10714362555320056</v>
      </c>
    </row>
    <row r="40" spans="1:4" ht="15.75" thickBot="1">
      <c r="A40" s="155" t="s">
        <v>152</v>
      </c>
      <c r="B40" s="156">
        <v>158</v>
      </c>
      <c r="C40" s="291">
        <v>158</v>
      </c>
      <c r="D40" s="282">
        <f t="shared" si="3"/>
        <v>0</v>
      </c>
    </row>
    <row r="41" spans="1:4" ht="15.75" thickBot="1">
      <c r="A41" s="155" t="s">
        <v>154</v>
      </c>
      <c r="B41" s="157">
        <v>216744</v>
      </c>
      <c r="C41" s="281">
        <v>221537</v>
      </c>
      <c r="D41" s="282">
        <f t="shared" si="3"/>
        <v>0.022113645591112095</v>
      </c>
    </row>
    <row r="42" spans="1:4" ht="15.75" thickBot="1">
      <c r="A42" s="155" t="s">
        <v>158</v>
      </c>
      <c r="B42" s="157">
        <v>705700</v>
      </c>
      <c r="C42" s="281">
        <v>700242</v>
      </c>
      <c r="D42" s="282">
        <f t="shared" si="3"/>
        <v>-0.007734164659203627</v>
      </c>
    </row>
    <row r="43" spans="1:4" ht="15.75" thickBot="1">
      <c r="A43" s="160" t="s">
        <v>35</v>
      </c>
      <c r="B43" s="161">
        <v>600</v>
      </c>
      <c r="C43" s="292">
        <v>618</v>
      </c>
      <c r="D43" s="282">
        <f t="shared" si="3"/>
        <v>0.03</v>
      </c>
    </row>
    <row r="44" spans="1:4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3"/>
        <v>0.07603656903904261</v>
      </c>
    </row>
    <row r="45" spans="1:4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3"/>
        <v>0.03891247384089923</v>
      </c>
    </row>
    <row r="46" spans="1:4" ht="15">
      <c r="A46" s="274" t="s">
        <v>162</v>
      </c>
      <c r="B46" s="275"/>
      <c r="C46" s="276"/>
      <c r="D46" s="276"/>
    </row>
    <row r="47" spans="1:4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</row>
    <row r="48" spans="1:4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</row>
    <row r="49" spans="1:4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</row>
    <row r="50" spans="1:4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270" t="s">
        <v>217</v>
      </c>
      <c r="B54" s="380"/>
      <c r="C54" s="380"/>
      <c r="D54" s="380"/>
      <c r="E54" s="380"/>
    </row>
    <row r="55" spans="1:5" ht="15">
      <c r="A55" s="270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6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</row>
    <row r="59" spans="1:6" ht="15.75" thickTop="1">
      <c r="A59" s="300" t="s">
        <v>168</v>
      </c>
      <c r="B59" s="301"/>
      <c r="C59" s="301"/>
      <c r="D59" s="302"/>
      <c r="E59" s="303"/>
      <c r="F59" s="301"/>
    </row>
    <row r="60" spans="1:6" ht="15.75" thickBot="1">
      <c r="A60" s="304" t="s">
        <v>169</v>
      </c>
      <c r="B60" s="305">
        <v>2104216</v>
      </c>
      <c r="C60" s="306">
        <f aca="true" t="shared" si="4" ref="C60:C80">+B60/$B$60</f>
        <v>1</v>
      </c>
      <c r="D60" s="305">
        <v>2041823</v>
      </c>
      <c r="E60" s="306">
        <f aca="true" t="shared" si="5" ref="E60:E80">+D60/$D$60</f>
        <v>1</v>
      </c>
      <c r="F60" s="306">
        <f aca="true" t="shared" si="6" ref="F60:F80">(D60-B60)/B60</f>
        <v>-0.029651423618107648</v>
      </c>
    </row>
    <row r="61" spans="1:6" ht="15.75" thickBot="1">
      <c r="A61" s="307" t="s">
        <v>45</v>
      </c>
      <c r="B61" s="308">
        <v>-1196310</v>
      </c>
      <c r="C61" s="309">
        <f t="shared" si="4"/>
        <v>-0.5685300368403243</v>
      </c>
      <c r="D61" s="310">
        <v>-1150561</v>
      </c>
      <c r="E61" s="311">
        <f t="shared" si="5"/>
        <v>-0.5634969338674312</v>
      </c>
      <c r="F61" s="309">
        <f t="shared" si="6"/>
        <v>-0.038241760078909316</v>
      </c>
    </row>
    <row r="62" spans="1:6" ht="15.75" thickBot="1">
      <c r="A62" s="312" t="s">
        <v>95</v>
      </c>
      <c r="B62" s="313">
        <f>SUM(B60:B61)</f>
        <v>907906</v>
      </c>
      <c r="C62" s="314">
        <f t="shared" si="4"/>
        <v>0.4314699631596756</v>
      </c>
      <c r="D62" s="315">
        <f>SUM(D60:D61)</f>
        <v>891262</v>
      </c>
      <c r="E62" s="316">
        <f t="shared" si="5"/>
        <v>0.4365030661325688</v>
      </c>
      <c r="F62" s="314">
        <f t="shared" si="6"/>
        <v>-0.01833229431240679</v>
      </c>
    </row>
    <row r="63" spans="1:6" ht="15.75" thickBot="1">
      <c r="A63" s="307" t="s">
        <v>170</v>
      </c>
      <c r="B63" s="308">
        <v>-97009</v>
      </c>
      <c r="C63" s="309">
        <f t="shared" si="4"/>
        <v>-0.046102206237382475</v>
      </c>
      <c r="D63" s="310">
        <v>-100251</v>
      </c>
      <c r="E63" s="311">
        <f t="shared" si="5"/>
        <v>-0.049098771049204556</v>
      </c>
      <c r="F63" s="309">
        <f t="shared" si="6"/>
        <v>0.03341957962663258</v>
      </c>
    </row>
    <row r="64" spans="1:6" ht="15.75" thickBot="1">
      <c r="A64" s="307" t="s">
        <v>171</v>
      </c>
      <c r="B64" s="308">
        <v>-547935</v>
      </c>
      <c r="C64" s="309">
        <f t="shared" si="4"/>
        <v>-0.2603986472871606</v>
      </c>
      <c r="D64" s="310">
        <v>-563544</v>
      </c>
      <c r="E64" s="311">
        <f t="shared" si="5"/>
        <v>-0.2760004172741712</v>
      </c>
      <c r="F64" s="309">
        <f t="shared" si="6"/>
        <v>0.028486955569547483</v>
      </c>
    </row>
    <row r="65" spans="1:6" ht="15.75" thickBot="1">
      <c r="A65" s="307" t="s">
        <v>172</v>
      </c>
      <c r="B65" s="308">
        <v>-34692</v>
      </c>
      <c r="C65" s="309">
        <f t="shared" si="4"/>
        <v>-0.016486900584350657</v>
      </c>
      <c r="D65" s="310">
        <v>-32942</v>
      </c>
      <c r="E65" s="311">
        <f t="shared" si="5"/>
        <v>-0.016133621768390307</v>
      </c>
      <c r="F65" s="309">
        <f t="shared" si="6"/>
        <v>-0.050443906376109765</v>
      </c>
    </row>
    <row r="66" spans="1:6" ht="15.75" thickBot="1">
      <c r="A66" s="307" t="s">
        <v>173</v>
      </c>
      <c r="B66" s="308">
        <v>3848</v>
      </c>
      <c r="C66" s="309">
        <f t="shared" si="4"/>
        <v>0.0018287096001551172</v>
      </c>
      <c r="D66" s="310">
        <v>2176</v>
      </c>
      <c r="E66" s="311">
        <f t="shared" si="5"/>
        <v>0.0010657143150997908</v>
      </c>
      <c r="F66" s="309">
        <f t="shared" si="6"/>
        <v>-0.43451143451143454</v>
      </c>
    </row>
    <row r="67" spans="1:6" ht="15.75" thickBot="1">
      <c r="A67" s="307" t="s">
        <v>174</v>
      </c>
      <c r="B67" s="308">
        <v>1169</v>
      </c>
      <c r="C67" s="309">
        <f t="shared" si="4"/>
        <v>0.0005555513312321549</v>
      </c>
      <c r="D67" s="310">
        <v>7084</v>
      </c>
      <c r="E67" s="311">
        <f t="shared" si="5"/>
        <v>0.0034694486250767083</v>
      </c>
      <c r="F67" s="309" t="s">
        <v>88</v>
      </c>
    </row>
    <row r="68" spans="1:6" ht="15.75" thickBot="1">
      <c r="A68" s="304" t="s">
        <v>175</v>
      </c>
      <c r="B68" s="305">
        <f>SUM(B62:B67)</f>
        <v>233287</v>
      </c>
      <c r="C68" s="306">
        <f t="shared" si="4"/>
        <v>0.11086646998216913</v>
      </c>
      <c r="D68" s="305">
        <f>SUM(D62:D67)</f>
        <v>203785</v>
      </c>
      <c r="E68" s="306">
        <f t="shared" si="5"/>
        <v>0.09980541898097925</v>
      </c>
      <c r="F68" s="306">
        <f t="shared" si="6"/>
        <v>-0.1264622546477086</v>
      </c>
    </row>
    <row r="69" spans="1:6" ht="15.75" thickBot="1">
      <c r="A69" s="307" t="s">
        <v>176</v>
      </c>
      <c r="B69" s="308">
        <v>2165</v>
      </c>
      <c r="C69" s="309">
        <f t="shared" si="4"/>
        <v>0.0010288867682785418</v>
      </c>
      <c r="D69" s="310">
        <v>2452</v>
      </c>
      <c r="E69" s="311">
        <f t="shared" si="5"/>
        <v>0.0012008876381547275</v>
      </c>
      <c r="F69" s="309">
        <f t="shared" si="6"/>
        <v>0.1325635103926097</v>
      </c>
    </row>
    <row r="70" spans="1:6" ht="15.75" thickBot="1">
      <c r="A70" s="307" t="s">
        <v>177</v>
      </c>
      <c r="B70" s="308">
        <v>-70846</v>
      </c>
      <c r="C70" s="309">
        <f t="shared" si="4"/>
        <v>-0.03366859676002844</v>
      </c>
      <c r="D70" s="310">
        <v>-82389</v>
      </c>
      <c r="E70" s="311">
        <f t="shared" si="5"/>
        <v>-0.0403507062071492</v>
      </c>
      <c r="F70" s="309">
        <f t="shared" si="6"/>
        <v>0.16293086412782656</v>
      </c>
    </row>
    <row r="71" spans="1:6" ht="15.75" thickBot="1">
      <c r="A71" s="307" t="s">
        <v>194</v>
      </c>
      <c r="B71" s="308">
        <v>50453</v>
      </c>
      <c r="C71" s="309">
        <f t="shared" si="4"/>
        <v>0.023977101210141925</v>
      </c>
      <c r="D71" s="310">
        <v>54235</v>
      </c>
      <c r="E71" s="311">
        <f t="shared" si="5"/>
        <v>0.026562047738711927</v>
      </c>
      <c r="F71" s="309">
        <f t="shared" si="6"/>
        <v>0.07496085465680931</v>
      </c>
    </row>
    <row r="72" spans="1:6" ht="15.75" thickBot="1">
      <c r="A72" s="307" t="s">
        <v>178</v>
      </c>
      <c r="B72" s="308">
        <v>-9738</v>
      </c>
      <c r="C72" s="309">
        <f t="shared" si="4"/>
        <v>-0.004627851893531843</v>
      </c>
      <c r="D72" s="310">
        <v>-3118</v>
      </c>
      <c r="E72" s="311">
        <f t="shared" si="5"/>
        <v>-0.001527066743787292</v>
      </c>
      <c r="F72" s="309">
        <f t="shared" si="6"/>
        <v>-0.6798110494968166</v>
      </c>
    </row>
    <row r="73" spans="1:6" ht="15.75" thickBot="1">
      <c r="A73" s="307" t="s">
        <v>179</v>
      </c>
      <c r="B73" s="308">
        <v>-11041</v>
      </c>
      <c r="C73" s="309">
        <f t="shared" si="4"/>
        <v>-0.005247084900029274</v>
      </c>
      <c r="D73" s="310">
        <v>0</v>
      </c>
      <c r="E73" s="311">
        <f t="shared" si="5"/>
        <v>0</v>
      </c>
      <c r="F73" s="309">
        <f t="shared" si="6"/>
        <v>-1</v>
      </c>
    </row>
    <row r="74" spans="1:6" ht="15.75" thickBot="1">
      <c r="A74" s="307" t="s">
        <v>180</v>
      </c>
      <c r="B74" s="317">
        <v>185</v>
      </c>
      <c r="C74" s="309">
        <f t="shared" si="4"/>
        <v>8.791873077668833E-05</v>
      </c>
      <c r="D74" s="318">
        <v>-1600</v>
      </c>
      <c r="E74" s="311">
        <f t="shared" si="5"/>
        <v>-0.0007836134669851403</v>
      </c>
      <c r="F74" s="309" t="s">
        <v>88</v>
      </c>
    </row>
    <row r="75" spans="1:6" ht="15.75" thickBot="1">
      <c r="A75" s="312" t="s">
        <v>182</v>
      </c>
      <c r="B75" s="313">
        <f>SUM(B68:B74)</f>
        <v>194465</v>
      </c>
      <c r="C75" s="314">
        <f t="shared" si="4"/>
        <v>0.09241684313777673</v>
      </c>
      <c r="D75" s="315">
        <f>SUM(D68:D74)</f>
        <v>173365</v>
      </c>
      <c r="E75" s="316">
        <f t="shared" si="5"/>
        <v>0.08490696793992428</v>
      </c>
      <c r="F75" s="314">
        <f t="shared" si="6"/>
        <v>-0.10850281541665595</v>
      </c>
    </row>
    <row r="76" spans="1:6" ht="15.75" thickBot="1">
      <c r="A76" s="307" t="s">
        <v>183</v>
      </c>
      <c r="B76" s="308">
        <v>-56024</v>
      </c>
      <c r="C76" s="309">
        <f t="shared" si="4"/>
        <v>-0.026624643097476686</v>
      </c>
      <c r="D76" s="310">
        <v>-40723</v>
      </c>
      <c r="E76" s="311">
        <f t="shared" si="5"/>
        <v>-0.019944432010022415</v>
      </c>
      <c r="F76" s="309">
        <f t="shared" si="6"/>
        <v>-0.2731150935313437</v>
      </c>
    </row>
    <row r="77" spans="1:6" ht="15.75" thickBot="1">
      <c r="A77" s="319" t="s">
        <v>184</v>
      </c>
      <c r="B77" s="320">
        <v>14256</v>
      </c>
      <c r="C77" s="321">
        <f t="shared" si="4"/>
        <v>0.006774969870013345</v>
      </c>
      <c r="D77" s="322">
        <v>8078</v>
      </c>
      <c r="E77" s="323">
        <f t="shared" si="5"/>
        <v>0.003956268491441227</v>
      </c>
      <c r="F77" s="321">
        <f t="shared" si="6"/>
        <v>-0.43336139169472504</v>
      </c>
    </row>
    <row r="78" spans="1:6" ht="15.75" thickBot="1">
      <c r="A78" s="312" t="s">
        <v>185</v>
      </c>
      <c r="B78" s="313">
        <f>SUM(B75:B77)</f>
        <v>152697</v>
      </c>
      <c r="C78" s="314">
        <f t="shared" si="4"/>
        <v>0.0725671699103134</v>
      </c>
      <c r="D78" s="315">
        <f>SUM(D75:D77)</f>
        <v>140720</v>
      </c>
      <c r="E78" s="316">
        <f t="shared" si="5"/>
        <v>0.06891880442134309</v>
      </c>
      <c r="F78" s="314">
        <f t="shared" si="6"/>
        <v>-0.07843638054447698</v>
      </c>
    </row>
    <row r="79" spans="1:6" ht="15.75" thickBot="1">
      <c r="A79" s="307" t="s">
        <v>186</v>
      </c>
      <c r="B79" s="317">
        <v>-164</v>
      </c>
      <c r="C79" s="309">
        <f t="shared" si="4"/>
        <v>-7.793876674257775E-05</v>
      </c>
      <c r="D79" s="318">
        <v>-892</v>
      </c>
      <c r="E79" s="311">
        <f t="shared" si="5"/>
        <v>-0.0004368645078442157</v>
      </c>
      <c r="F79" s="309" t="s">
        <v>88</v>
      </c>
    </row>
    <row r="80" spans="1:6" ht="15.75" thickBot="1">
      <c r="A80" s="304" t="s">
        <v>187</v>
      </c>
      <c r="B80" s="305">
        <f>SUM(B78:B79)</f>
        <v>152533</v>
      </c>
      <c r="C80" s="306">
        <f t="shared" si="4"/>
        <v>0.07248923114357081</v>
      </c>
      <c r="D80" s="305">
        <f>SUM(D78:D79)</f>
        <v>139828</v>
      </c>
      <c r="E80" s="306">
        <f t="shared" si="5"/>
        <v>0.06848193991349887</v>
      </c>
      <c r="F80" s="306">
        <f t="shared" si="6"/>
        <v>-0.08329345125317145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151672</v>
      </c>
      <c r="C83" s="309">
        <f>+B83/$B$60</f>
        <v>0.07208005261817228</v>
      </c>
      <c r="D83" s="324">
        <v>139150</v>
      </c>
      <c r="E83" s="325">
        <f>+D83/$D$60</f>
        <v>0.06814988370686391</v>
      </c>
      <c r="F83" s="309">
        <f>(D83-B83)/B83</f>
        <v>-0.08255973416319426</v>
      </c>
    </row>
    <row r="84" spans="1:6" ht="15.75" thickBot="1">
      <c r="A84" s="218" t="s">
        <v>96</v>
      </c>
      <c r="B84" s="219">
        <v>861</v>
      </c>
      <c r="C84" s="321">
        <f>+B84/$B$60</f>
        <v>0.0004091785253985332</v>
      </c>
      <c r="D84" s="326">
        <v>678</v>
      </c>
      <c r="E84" s="327">
        <f>+D84/$D$60</f>
        <v>0.0003320562066349532</v>
      </c>
      <c r="F84" s="321">
        <f>(D84-B84)/B84</f>
        <v>-0.21254355400696864</v>
      </c>
    </row>
    <row r="85" spans="1:6" ht="15.75" thickBot="1">
      <c r="A85" s="221" t="s">
        <v>187</v>
      </c>
      <c r="B85" s="192">
        <f>SUM(B83:B84)</f>
        <v>152533</v>
      </c>
      <c r="C85" s="314">
        <f>+B85/$B$60</f>
        <v>0.07248923114357081</v>
      </c>
      <c r="D85" s="328">
        <f>SUM(D83:D84)</f>
        <v>139828</v>
      </c>
      <c r="E85" s="329">
        <f>+D85/$D$60</f>
        <v>0.06848193991349887</v>
      </c>
      <c r="F85" s="314">
        <f>(D85-B85)/B85</f>
        <v>-0.08329345125317145</v>
      </c>
    </row>
    <row r="86" spans="1:6" ht="15.75" thickBot="1">
      <c r="A86" s="330" t="s">
        <v>94</v>
      </c>
      <c r="B86" s="331">
        <v>280995</v>
      </c>
      <c r="C86" s="306">
        <f>+B86/$B$60</f>
        <v>0.13353904732213803</v>
      </c>
      <c r="D86" s="332">
        <v>264549</v>
      </c>
      <c r="E86" s="333">
        <f>+D86/$D$60</f>
        <v>0.1295650994234074</v>
      </c>
      <c r="F86" s="306">
        <f>(D86-B86)/B86</f>
        <v>-0.05852773181017456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B50">
      <selection activeCell="B58" sqref="B58:R5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9" width="11.42187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335" t="s">
        <v>230</v>
      </c>
      <c r="B2" s="380"/>
      <c r="C2" s="380"/>
      <c r="D2" s="380"/>
      <c r="E2" s="380"/>
    </row>
    <row r="3" spans="1:5" ht="15">
      <c r="A3" s="335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7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</row>
    <row r="7" spans="1:7" ht="15.75" thickTop="1">
      <c r="A7" s="274" t="s">
        <v>16</v>
      </c>
      <c r="B7" s="275"/>
      <c r="C7" s="276"/>
      <c r="D7" s="276"/>
      <c r="E7" s="275"/>
      <c r="F7" s="276"/>
      <c r="G7" s="276"/>
    </row>
    <row r="8" spans="1:7" ht="15">
      <c r="A8" s="277" t="s">
        <v>133</v>
      </c>
      <c r="B8" s="278"/>
      <c r="C8" s="279"/>
      <c r="D8" s="280"/>
      <c r="E8" s="278"/>
      <c r="F8" s="279"/>
      <c r="G8" s="280"/>
    </row>
    <row r="9" spans="1:7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</row>
    <row r="10" spans="1:7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</row>
    <row r="11" spans="1:7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</row>
    <row r="12" spans="1:7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</row>
    <row r="13" spans="1:7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</row>
    <row r="14" spans="1:7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</row>
    <row r="15" spans="1:7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</row>
    <row r="16" spans="1:7" ht="15">
      <c r="A16" s="277" t="s">
        <v>139</v>
      </c>
      <c r="B16" s="278"/>
      <c r="C16" s="279"/>
      <c r="D16" s="280"/>
      <c r="E16" s="278"/>
      <c r="F16" s="279"/>
      <c r="G16" s="280"/>
    </row>
    <row r="17" spans="1:7" ht="15.75" thickBot="1">
      <c r="A17" s="155" t="s">
        <v>135</v>
      </c>
      <c r="B17" s="157">
        <v>23495</v>
      </c>
      <c r="C17" s="281">
        <v>21943</v>
      </c>
      <c r="D17" s="282">
        <f aca="true" t="shared" si="2" ref="D17:D28">(C17-B17)/B17</f>
        <v>-0.06605660778889125</v>
      </c>
      <c r="E17" s="157">
        <v>23495</v>
      </c>
      <c r="F17" s="281">
        <v>23944</v>
      </c>
      <c r="G17" s="282">
        <f aca="true" t="shared" si="3" ref="G17:G28">(F17-E17)/E17</f>
        <v>0.019110449031708873</v>
      </c>
    </row>
    <row r="18" spans="1:7" ht="15.75" thickBot="1">
      <c r="A18" s="155" t="s">
        <v>136</v>
      </c>
      <c r="B18" s="157">
        <v>7433</v>
      </c>
      <c r="C18" s="281">
        <v>8040</v>
      </c>
      <c r="D18" s="282">
        <f t="shared" si="2"/>
        <v>0.08166285483653976</v>
      </c>
      <c r="E18" s="157">
        <v>7433</v>
      </c>
      <c r="F18" s="281">
        <v>8563</v>
      </c>
      <c r="G18" s="282">
        <f t="shared" si="3"/>
        <v>0.15202475447329478</v>
      </c>
    </row>
    <row r="19" spans="1:7" ht="15.75" thickBot="1">
      <c r="A19" s="155" t="s">
        <v>141</v>
      </c>
      <c r="B19" s="157">
        <v>164510</v>
      </c>
      <c r="C19" s="281">
        <v>162693</v>
      </c>
      <c r="D19" s="282">
        <f t="shared" si="2"/>
        <v>-0.01104492128138107</v>
      </c>
      <c r="E19" s="157">
        <v>164510</v>
      </c>
      <c r="F19" s="281">
        <v>175634</v>
      </c>
      <c r="G19" s="282">
        <f t="shared" si="3"/>
        <v>0.06761898972706826</v>
      </c>
    </row>
    <row r="20" spans="1:7" ht="15.75" thickBot="1">
      <c r="A20" s="155" t="s">
        <v>142</v>
      </c>
      <c r="B20" s="157">
        <v>3885206</v>
      </c>
      <c r="C20" s="281">
        <v>4010528</v>
      </c>
      <c r="D20" s="282">
        <f t="shared" si="2"/>
        <v>0.03225620469030471</v>
      </c>
      <c r="E20" s="157">
        <v>3885206</v>
      </c>
      <c r="F20" s="281">
        <v>4081768</v>
      </c>
      <c r="G20" s="282">
        <f t="shared" si="3"/>
        <v>0.0505924267593533</v>
      </c>
    </row>
    <row r="21" spans="1:7" ht="15.75" thickBot="1">
      <c r="A21" s="155" t="s">
        <v>143</v>
      </c>
      <c r="B21" s="157">
        <v>3383513</v>
      </c>
      <c r="C21" s="281">
        <v>3334995</v>
      </c>
      <c r="D21" s="282">
        <f t="shared" si="2"/>
        <v>-0.014339534087795732</v>
      </c>
      <c r="E21" s="157">
        <v>3383513</v>
      </c>
      <c r="F21" s="281">
        <v>3377048</v>
      </c>
      <c r="G21" s="282">
        <f t="shared" si="3"/>
        <v>-0.0019107359717548003</v>
      </c>
    </row>
    <row r="22" spans="1:7" ht="15.75" thickBot="1">
      <c r="A22" s="155" t="s">
        <v>144</v>
      </c>
      <c r="B22" s="157">
        <v>71842</v>
      </c>
      <c r="C22" s="281">
        <v>71797</v>
      </c>
      <c r="D22" s="282">
        <f t="shared" si="2"/>
        <v>-0.0006263745441385262</v>
      </c>
      <c r="E22" s="157">
        <v>71842</v>
      </c>
      <c r="F22" s="281">
        <v>71751</v>
      </c>
      <c r="G22" s="282">
        <f t="shared" si="3"/>
        <v>-0.0012666685225912419</v>
      </c>
    </row>
    <row r="23" spans="1:7" ht="15.75" thickBot="1">
      <c r="A23" s="155" t="s">
        <v>145</v>
      </c>
      <c r="B23" s="157">
        <v>2034454</v>
      </c>
      <c r="C23" s="281">
        <v>2003664</v>
      </c>
      <c r="D23" s="282">
        <f t="shared" si="2"/>
        <v>-0.015134281728660368</v>
      </c>
      <c r="E23" s="157">
        <v>2034454</v>
      </c>
      <c r="F23" s="281">
        <v>2059277</v>
      </c>
      <c r="G23" s="282">
        <f t="shared" si="3"/>
        <v>0.012201308065947915</v>
      </c>
    </row>
    <row r="24" spans="1:7" ht="15.75" thickBot="1">
      <c r="A24" s="155" t="s">
        <v>146</v>
      </c>
      <c r="B24" s="157">
        <v>1163671</v>
      </c>
      <c r="C24" s="281">
        <v>1143667</v>
      </c>
      <c r="D24" s="282">
        <f t="shared" si="2"/>
        <v>-0.017190425816231564</v>
      </c>
      <c r="E24" s="157">
        <v>1163671</v>
      </c>
      <c r="F24" s="281">
        <v>1162725</v>
      </c>
      <c r="G24" s="282">
        <f t="shared" si="3"/>
        <v>-0.0008129445521973135</v>
      </c>
    </row>
    <row r="25" spans="1:7" ht="15.75" thickBot="1">
      <c r="A25" s="155" t="s">
        <v>147</v>
      </c>
      <c r="B25" s="157">
        <v>356994</v>
      </c>
      <c r="C25" s="281">
        <v>355573</v>
      </c>
      <c r="D25" s="282">
        <f t="shared" si="2"/>
        <v>-0.003980459055334264</v>
      </c>
      <c r="E25" s="157">
        <v>356994</v>
      </c>
      <c r="F25" s="281">
        <v>374942</v>
      </c>
      <c r="G25" s="282">
        <f t="shared" si="3"/>
        <v>0.05027535476786725</v>
      </c>
    </row>
    <row r="26" spans="1:7" ht="15.75" thickBot="1">
      <c r="A26" s="160" t="s">
        <v>221</v>
      </c>
      <c r="B26" s="162">
        <v>48661</v>
      </c>
      <c r="C26" s="283">
        <v>49430</v>
      </c>
      <c r="D26" s="285">
        <f t="shared" si="2"/>
        <v>0.015803209962803887</v>
      </c>
      <c r="E26" s="162">
        <v>48661</v>
      </c>
      <c r="F26" s="283">
        <v>95978</v>
      </c>
      <c r="G26" s="285">
        <f t="shared" si="3"/>
        <v>0.9723803456566861</v>
      </c>
    </row>
    <row r="27" spans="1:7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2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3"/>
        <v>0.026198993714327726</v>
      </c>
    </row>
    <row r="28" spans="1:7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2"/>
        <v>0.009966674827516283</v>
      </c>
      <c r="E28" s="288">
        <f>+E15+E27</f>
        <v>13699554</v>
      </c>
      <c r="F28" s="289">
        <f>+F15+F27</f>
        <v>14073758</v>
      </c>
      <c r="G28" s="290">
        <f t="shared" si="3"/>
        <v>0.027315049818410146</v>
      </c>
    </row>
    <row r="29" spans="1:7" ht="15">
      <c r="A29" s="274" t="s">
        <v>93</v>
      </c>
      <c r="B29" s="275"/>
      <c r="C29" s="276"/>
      <c r="D29" s="276"/>
      <c r="E29" s="275"/>
      <c r="F29" s="276"/>
      <c r="G29" s="276"/>
    </row>
    <row r="30" spans="1:7" ht="15">
      <c r="A30" s="277" t="s">
        <v>150</v>
      </c>
      <c r="B30" s="278"/>
      <c r="C30" s="279"/>
      <c r="D30" s="280"/>
      <c r="E30" s="278"/>
      <c r="F30" s="279"/>
      <c r="G30" s="280"/>
    </row>
    <row r="31" spans="1:7" ht="15.75" thickBot="1">
      <c r="A31" s="155" t="s">
        <v>151</v>
      </c>
      <c r="B31" s="157">
        <v>847689</v>
      </c>
      <c r="C31" s="281">
        <v>766418</v>
      </c>
      <c r="D31" s="282">
        <f aca="true" t="shared" si="4" ref="D31:D37">(C31-B31)/B31</f>
        <v>-0.09587360458847526</v>
      </c>
      <c r="E31" s="157">
        <v>847689</v>
      </c>
      <c r="F31" s="281">
        <v>656202</v>
      </c>
      <c r="G31" s="282">
        <f aca="true" t="shared" si="5" ref="G31:G37">(F31-E31)/E31</f>
        <v>-0.22589298669677205</v>
      </c>
    </row>
    <row r="32" spans="1:7" ht="15.75" thickBot="1">
      <c r="A32" s="155" t="s">
        <v>152</v>
      </c>
      <c r="B32" s="157">
        <v>888840</v>
      </c>
      <c r="C32" s="281">
        <v>950671</v>
      </c>
      <c r="D32" s="282">
        <f t="shared" si="4"/>
        <v>0.06956370100355519</v>
      </c>
      <c r="E32" s="157">
        <v>888840</v>
      </c>
      <c r="F32" s="281">
        <v>930722</v>
      </c>
      <c r="G32" s="282">
        <f t="shared" si="5"/>
        <v>0.04711984159128752</v>
      </c>
    </row>
    <row r="33" spans="1:7" ht="15.75" thickBot="1">
      <c r="A33" s="155" t="s">
        <v>153</v>
      </c>
      <c r="B33" s="157">
        <v>163362</v>
      </c>
      <c r="C33" s="281">
        <v>156179</v>
      </c>
      <c r="D33" s="282">
        <f t="shared" si="4"/>
        <v>-0.04396983386589293</v>
      </c>
      <c r="E33" s="157">
        <v>163362</v>
      </c>
      <c r="F33" s="281">
        <v>200054</v>
      </c>
      <c r="G33" s="282">
        <f t="shared" si="5"/>
        <v>0.22460547740600628</v>
      </c>
    </row>
    <row r="34" spans="1:7" ht="15.75" thickBot="1">
      <c r="A34" s="155" t="s">
        <v>154</v>
      </c>
      <c r="B34" s="157">
        <v>161592</v>
      </c>
      <c r="C34" s="281">
        <v>153375</v>
      </c>
      <c r="D34" s="282">
        <f t="shared" si="4"/>
        <v>-0.050850289618297934</v>
      </c>
      <c r="E34" s="157">
        <v>161592</v>
      </c>
      <c r="F34" s="281">
        <v>151445</v>
      </c>
      <c r="G34" s="282">
        <f t="shared" si="5"/>
        <v>-0.06279395019555424</v>
      </c>
    </row>
    <row r="35" spans="1:7" ht="15.75" thickBot="1">
      <c r="A35" s="155" t="s">
        <v>155</v>
      </c>
      <c r="B35" s="157">
        <v>2734</v>
      </c>
      <c r="C35" s="281">
        <v>1360</v>
      </c>
      <c r="D35" s="282">
        <f t="shared" si="4"/>
        <v>-0.5025603511338698</v>
      </c>
      <c r="E35" s="157">
        <v>2734</v>
      </c>
      <c r="F35" s="281">
        <v>1139</v>
      </c>
      <c r="G35" s="282">
        <f t="shared" si="5"/>
        <v>-0.583394294074616</v>
      </c>
    </row>
    <row r="36" spans="1:7" ht="15.75" thickBot="1">
      <c r="A36" s="160" t="s">
        <v>222</v>
      </c>
      <c r="B36" s="162">
        <v>49746</v>
      </c>
      <c r="C36" s="283">
        <v>49399</v>
      </c>
      <c r="D36" s="285">
        <f t="shared" si="4"/>
        <v>-0.006975435210871226</v>
      </c>
      <c r="E36" s="162">
        <v>49746</v>
      </c>
      <c r="F36" s="283">
        <v>43019</v>
      </c>
      <c r="G36" s="285">
        <f t="shared" si="5"/>
        <v>-0.13522695292083786</v>
      </c>
    </row>
    <row r="37" spans="1:7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4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5"/>
        <v>-0.06214962135098864</v>
      </c>
    </row>
    <row r="38" spans="1:7" ht="15">
      <c r="A38" s="277" t="s">
        <v>157</v>
      </c>
      <c r="B38" s="278"/>
      <c r="C38" s="279"/>
      <c r="D38" s="280"/>
      <c r="E38" s="278"/>
      <c r="F38" s="279"/>
      <c r="G38" s="280"/>
    </row>
    <row r="39" spans="1:7" ht="15.75" thickBot="1">
      <c r="A39" s="155" t="s">
        <v>151</v>
      </c>
      <c r="B39" s="157">
        <v>2277429</v>
      </c>
      <c r="C39" s="281">
        <v>2521441</v>
      </c>
      <c r="D39" s="282">
        <f aca="true" t="shared" si="6" ref="D39:D45">(C39-B39)/B39</f>
        <v>0.10714362555320056</v>
      </c>
      <c r="E39" s="157">
        <v>2277429</v>
      </c>
      <c r="F39" s="281">
        <v>2514525</v>
      </c>
      <c r="G39" s="282">
        <f aca="true" t="shared" si="7" ref="G39:G45">(F39-E39)/E39</f>
        <v>0.10410686787601282</v>
      </c>
    </row>
    <row r="40" spans="1:7" ht="15.75" thickBot="1">
      <c r="A40" s="155" t="s">
        <v>152</v>
      </c>
      <c r="B40" s="156">
        <v>158</v>
      </c>
      <c r="C40" s="291">
        <v>158</v>
      </c>
      <c r="D40" s="282">
        <f t="shared" si="6"/>
        <v>0</v>
      </c>
      <c r="E40" s="156">
        <v>158</v>
      </c>
      <c r="F40" s="291">
        <v>158</v>
      </c>
      <c r="G40" s="282">
        <f t="shared" si="7"/>
        <v>0</v>
      </c>
    </row>
    <row r="41" spans="1:7" ht="15.75" thickBot="1">
      <c r="A41" s="155" t="s">
        <v>154</v>
      </c>
      <c r="B41" s="157">
        <v>216744</v>
      </c>
      <c r="C41" s="281">
        <v>221537</v>
      </c>
      <c r="D41" s="282">
        <f t="shared" si="6"/>
        <v>0.022113645591112095</v>
      </c>
      <c r="E41" s="157">
        <v>216744</v>
      </c>
      <c r="F41" s="281">
        <v>229319</v>
      </c>
      <c r="G41" s="282">
        <f t="shared" si="7"/>
        <v>0.058017753663307865</v>
      </c>
    </row>
    <row r="42" spans="1:7" ht="15.75" thickBot="1">
      <c r="A42" s="155" t="s">
        <v>158</v>
      </c>
      <c r="B42" s="157">
        <v>705700</v>
      </c>
      <c r="C42" s="281">
        <v>700242</v>
      </c>
      <c r="D42" s="282">
        <f t="shared" si="6"/>
        <v>-0.007734164659203627</v>
      </c>
      <c r="E42" s="157">
        <v>705700</v>
      </c>
      <c r="F42" s="281">
        <v>701487</v>
      </c>
      <c r="G42" s="282">
        <f t="shared" si="7"/>
        <v>-0.00596995890605073</v>
      </c>
    </row>
    <row r="43" spans="1:7" ht="15.75" thickBot="1">
      <c r="A43" s="160" t="s">
        <v>223</v>
      </c>
      <c r="B43" s="161">
        <v>600</v>
      </c>
      <c r="C43" s="292">
        <v>618</v>
      </c>
      <c r="D43" s="282">
        <f t="shared" si="6"/>
        <v>0.03</v>
      </c>
      <c r="E43" s="161">
        <v>600</v>
      </c>
      <c r="F43" s="292">
        <v>657</v>
      </c>
      <c r="G43" s="282">
        <f>(F43-E43)/E43</f>
        <v>0.095</v>
      </c>
    </row>
    <row r="44" spans="1:7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6"/>
        <v>0.07603656903904261</v>
      </c>
      <c r="E44" s="165">
        <f>SUM(E39:E43)</f>
        <v>3200631</v>
      </c>
      <c r="F44" s="284">
        <f>SUM(F39:F43)</f>
        <v>3446146</v>
      </c>
      <c r="G44" s="286">
        <f t="shared" si="7"/>
        <v>0.07670831157981035</v>
      </c>
    </row>
    <row r="45" spans="1:7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6"/>
        <v>0.03891247384089923</v>
      </c>
      <c r="E45" s="288">
        <f>+E37+E44</f>
        <v>5314594</v>
      </c>
      <c r="F45" s="289">
        <f>+F37+F44</f>
        <v>5428727</v>
      </c>
      <c r="G45" s="290">
        <f t="shared" si="7"/>
        <v>0.021475393981177114</v>
      </c>
    </row>
    <row r="46" spans="1:7" ht="15">
      <c r="A46" s="274" t="s">
        <v>162</v>
      </c>
      <c r="B46" s="275"/>
      <c r="C46" s="276"/>
      <c r="D46" s="276"/>
      <c r="E46" s="275"/>
      <c r="F46" s="276"/>
      <c r="G46" s="276"/>
    </row>
    <row r="47" spans="1:7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</row>
    <row r="48" spans="1:7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</row>
    <row r="49" spans="1:7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</row>
    <row r="50" spans="1:7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335" t="s">
        <v>226</v>
      </c>
      <c r="B54" s="380"/>
      <c r="C54" s="380"/>
      <c r="D54" s="380"/>
      <c r="E54" s="380"/>
    </row>
    <row r="55" spans="1:5" ht="15">
      <c r="A55" s="335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18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193</v>
      </c>
      <c r="H58" s="299" t="s">
        <v>218</v>
      </c>
      <c r="I58" s="298" t="s">
        <v>204</v>
      </c>
      <c r="J58" s="298" t="s">
        <v>98</v>
      </c>
      <c r="K58" s="299" t="s">
        <v>224</v>
      </c>
      <c r="L58" s="299" t="s">
        <v>98</v>
      </c>
      <c r="M58" s="298" t="s">
        <v>99</v>
      </c>
      <c r="N58" s="298" t="s">
        <v>205</v>
      </c>
      <c r="O58" s="298" t="s">
        <v>98</v>
      </c>
      <c r="P58" s="299" t="s">
        <v>225</v>
      </c>
      <c r="Q58" s="299" t="s">
        <v>98</v>
      </c>
      <c r="R58" s="298" t="s">
        <v>99</v>
      </c>
    </row>
    <row r="59" spans="1:18" ht="15.75" thickTop="1">
      <c r="A59" s="300" t="s">
        <v>168</v>
      </c>
      <c r="B59" s="301"/>
      <c r="C59" s="301"/>
      <c r="D59" s="302"/>
      <c r="E59" s="303"/>
      <c r="F59" s="301"/>
      <c r="G59" s="301"/>
      <c r="H59" s="302"/>
      <c r="I59" s="301"/>
      <c r="J59" s="301"/>
      <c r="K59" s="302"/>
      <c r="L59" s="303"/>
      <c r="M59" s="301"/>
      <c r="N59" s="301"/>
      <c r="O59" s="301"/>
      <c r="P59" s="302"/>
      <c r="Q59" s="303"/>
      <c r="R59" s="301"/>
    </row>
    <row r="60" spans="1:18" ht="15.75" thickBot="1">
      <c r="A60" s="304" t="s">
        <v>169</v>
      </c>
      <c r="B60" s="305">
        <v>2104216</v>
      </c>
      <c r="C60" s="306">
        <f aca="true" t="shared" si="8" ref="C60:C81">+B60/$B$60</f>
        <v>1</v>
      </c>
      <c r="D60" s="305">
        <v>2041823</v>
      </c>
      <c r="E60" s="306">
        <f aca="true" t="shared" si="9" ref="E60:E81">+D60/$D$60</f>
        <v>1</v>
      </c>
      <c r="F60" s="306">
        <f aca="true" t="shared" si="10" ref="F60:F81">(D60-B60)/B60</f>
        <v>-0.029651423618107648</v>
      </c>
      <c r="G60" s="305">
        <v>2104216</v>
      </c>
      <c r="H60" s="305">
        <v>2041823</v>
      </c>
      <c r="I60" s="305">
        <v>2101067</v>
      </c>
      <c r="J60" s="306">
        <f aca="true" t="shared" si="11" ref="J60:J81">+I60/$I$60</f>
        <v>1</v>
      </c>
      <c r="K60" s="305">
        <v>2117243</v>
      </c>
      <c r="L60" s="306">
        <f aca="true" t="shared" si="12" ref="L60:L81">+K60/$K$60</f>
        <v>1</v>
      </c>
      <c r="M60" s="306">
        <f>(K60-I60)/I60</f>
        <v>0.007698945345388795</v>
      </c>
      <c r="N60" s="305">
        <f>+G60+I60</f>
        <v>4205283</v>
      </c>
      <c r="O60" s="306">
        <f aca="true" t="shared" si="13" ref="O60:O81">+N60/$N$60</f>
        <v>1</v>
      </c>
      <c r="P60" s="305">
        <f>+H60+K60</f>
        <v>4159066</v>
      </c>
      <c r="Q60" s="306">
        <f aca="true" t="shared" si="14" ref="Q60:Q81">+P60/$P$60</f>
        <v>1</v>
      </c>
      <c r="R60" s="306">
        <f>(P60-N60)/N60</f>
        <v>-0.010990223487931728</v>
      </c>
    </row>
    <row r="61" spans="1:18" ht="15.75" thickBot="1">
      <c r="A61" s="307" t="s">
        <v>45</v>
      </c>
      <c r="B61" s="308">
        <v>-1196310</v>
      </c>
      <c r="C61" s="309">
        <f t="shared" si="8"/>
        <v>-0.5685300368403243</v>
      </c>
      <c r="D61" s="310">
        <v>-1150561</v>
      </c>
      <c r="E61" s="311">
        <f t="shared" si="9"/>
        <v>-0.5634969338674312</v>
      </c>
      <c r="F61" s="309">
        <f t="shared" si="10"/>
        <v>-0.038241760078909316</v>
      </c>
      <c r="G61" s="308">
        <v>-1196310</v>
      </c>
      <c r="H61" s="310">
        <v>-1150561</v>
      </c>
      <c r="I61" s="308">
        <v>-1202985</v>
      </c>
      <c r="J61" s="309">
        <f t="shared" si="11"/>
        <v>-0.5725590854551521</v>
      </c>
      <c r="K61" s="310">
        <v>-1182469</v>
      </c>
      <c r="L61" s="311">
        <f t="shared" si="12"/>
        <v>-0.5584947027809278</v>
      </c>
      <c r="M61" s="309">
        <f aca="true" t="shared" si="15" ref="M61:M81">(K61-I61)/I61</f>
        <v>-0.017054244234134257</v>
      </c>
      <c r="N61" s="308">
        <f aca="true" t="shared" si="16" ref="N61:N87">+G61+I61</f>
        <v>-2399295</v>
      </c>
      <c r="O61" s="309">
        <f t="shared" si="13"/>
        <v>-0.5705430526316541</v>
      </c>
      <c r="P61" s="310">
        <f aca="true" t="shared" si="17" ref="P61:P87">+H61+K61</f>
        <v>-2333030</v>
      </c>
      <c r="Q61" s="311">
        <f t="shared" si="14"/>
        <v>-0.5609504633973108</v>
      </c>
      <c r="R61" s="309">
        <f aca="true" t="shared" si="18" ref="R61:R81">(P61-N61)/N61</f>
        <v>-0.02761852960973953</v>
      </c>
    </row>
    <row r="62" spans="1:18" ht="15.75" thickBot="1">
      <c r="A62" s="312" t="s">
        <v>95</v>
      </c>
      <c r="B62" s="313">
        <f>SUM(B60:B61)</f>
        <v>907906</v>
      </c>
      <c r="C62" s="314">
        <f t="shared" si="8"/>
        <v>0.4314699631596756</v>
      </c>
      <c r="D62" s="315">
        <f>SUM(D60:D61)</f>
        <v>891262</v>
      </c>
      <c r="E62" s="316">
        <f t="shared" si="9"/>
        <v>0.4365030661325688</v>
      </c>
      <c r="F62" s="314">
        <f t="shared" si="10"/>
        <v>-0.01833229431240679</v>
      </c>
      <c r="G62" s="313">
        <f>SUM(G60:G61)</f>
        <v>907906</v>
      </c>
      <c r="H62" s="315">
        <f>SUM(H60:H61)</f>
        <v>891262</v>
      </c>
      <c r="I62" s="313">
        <f>SUM(I60:I61)</f>
        <v>898082</v>
      </c>
      <c r="J62" s="314">
        <f t="shared" si="11"/>
        <v>0.42744091454484795</v>
      </c>
      <c r="K62" s="315">
        <f>SUM(K60:K61)</f>
        <v>934774</v>
      </c>
      <c r="L62" s="316">
        <f t="shared" si="12"/>
        <v>0.44150529721907217</v>
      </c>
      <c r="M62" s="314">
        <f t="shared" si="15"/>
        <v>0.04085595747381642</v>
      </c>
      <c r="N62" s="313">
        <f t="shared" si="16"/>
        <v>1805988</v>
      </c>
      <c r="O62" s="314">
        <f t="shared" si="13"/>
        <v>0.42945694736834594</v>
      </c>
      <c r="P62" s="315">
        <f t="shared" si="17"/>
        <v>1826036</v>
      </c>
      <c r="Q62" s="316">
        <f t="shared" si="14"/>
        <v>0.43904953660268914</v>
      </c>
      <c r="R62" s="314">
        <f t="shared" si="18"/>
        <v>0.011100848953592162</v>
      </c>
    </row>
    <row r="63" spans="1:18" ht="15.75" thickBot="1">
      <c r="A63" s="307" t="s">
        <v>170</v>
      </c>
      <c r="B63" s="308">
        <v>-97009</v>
      </c>
      <c r="C63" s="309">
        <f t="shared" si="8"/>
        <v>-0.046102206237382475</v>
      </c>
      <c r="D63" s="310">
        <v>-100251</v>
      </c>
      <c r="E63" s="311">
        <f t="shared" si="9"/>
        <v>-0.049098771049204556</v>
      </c>
      <c r="F63" s="309">
        <f t="shared" si="10"/>
        <v>0.03341957962663258</v>
      </c>
      <c r="G63" s="308">
        <v>-97009</v>
      </c>
      <c r="H63" s="310">
        <v>-100251</v>
      </c>
      <c r="I63" s="308">
        <v>-96978</v>
      </c>
      <c r="J63" s="309">
        <f t="shared" si="11"/>
        <v>-0.0461565480777148</v>
      </c>
      <c r="K63" s="310">
        <v>-95340</v>
      </c>
      <c r="L63" s="311">
        <f t="shared" si="12"/>
        <v>-0.04503025869019286</v>
      </c>
      <c r="M63" s="309">
        <f t="shared" si="15"/>
        <v>-0.016890428757037678</v>
      </c>
      <c r="N63" s="308">
        <f t="shared" si="16"/>
        <v>-193987</v>
      </c>
      <c r="O63" s="309">
        <f t="shared" si="13"/>
        <v>-0.0461293568114203</v>
      </c>
      <c r="P63" s="310">
        <f t="shared" si="17"/>
        <v>-195591</v>
      </c>
      <c r="Q63" s="311">
        <f t="shared" si="14"/>
        <v>-0.04702762591408744</v>
      </c>
      <c r="R63" s="309">
        <f t="shared" si="18"/>
        <v>0.008268595318242975</v>
      </c>
    </row>
    <row r="64" spans="1:18" ht="15.75" thickBot="1">
      <c r="A64" s="307" t="s">
        <v>171</v>
      </c>
      <c r="B64" s="308">
        <v>-547935</v>
      </c>
      <c r="C64" s="309">
        <f t="shared" si="8"/>
        <v>-0.2603986472871606</v>
      </c>
      <c r="D64" s="310">
        <v>-563544</v>
      </c>
      <c r="E64" s="311">
        <f t="shared" si="9"/>
        <v>-0.2760004172741712</v>
      </c>
      <c r="F64" s="309">
        <f t="shared" si="10"/>
        <v>0.028486955569547483</v>
      </c>
      <c r="G64" s="308">
        <v>-547935</v>
      </c>
      <c r="H64" s="310">
        <v>-563544</v>
      </c>
      <c r="I64" s="308">
        <v>-580720</v>
      </c>
      <c r="J64" s="309">
        <f t="shared" si="11"/>
        <v>-0.27639289941729606</v>
      </c>
      <c r="K64" s="310">
        <v>-624951</v>
      </c>
      <c r="L64" s="311">
        <f t="shared" si="12"/>
        <v>-0.29517207047089067</v>
      </c>
      <c r="M64" s="309">
        <f t="shared" si="15"/>
        <v>0.07616579418652707</v>
      </c>
      <c r="N64" s="308">
        <f t="shared" si="16"/>
        <v>-1128655</v>
      </c>
      <c r="O64" s="309">
        <f t="shared" si="13"/>
        <v>-0.26838978494431887</v>
      </c>
      <c r="P64" s="310">
        <f t="shared" si="17"/>
        <v>-1188495</v>
      </c>
      <c r="Q64" s="311">
        <f t="shared" si="14"/>
        <v>-0.2857600720931094</v>
      </c>
      <c r="R64" s="309">
        <f t="shared" si="18"/>
        <v>0.05301885873008138</v>
      </c>
    </row>
    <row r="65" spans="1:18" ht="15.75" thickBot="1">
      <c r="A65" s="307" t="s">
        <v>172</v>
      </c>
      <c r="B65" s="308">
        <v>-34692</v>
      </c>
      <c r="C65" s="309">
        <f t="shared" si="8"/>
        <v>-0.016486900584350657</v>
      </c>
      <c r="D65" s="310">
        <v>-32942</v>
      </c>
      <c r="E65" s="311">
        <f t="shared" si="9"/>
        <v>-0.016133621768390307</v>
      </c>
      <c r="F65" s="309">
        <f t="shared" si="10"/>
        <v>-0.050443906376109765</v>
      </c>
      <c r="G65" s="308">
        <v>-34692</v>
      </c>
      <c r="H65" s="310">
        <v>-32942</v>
      </c>
      <c r="I65" s="308">
        <v>-34612</v>
      </c>
      <c r="J65" s="309">
        <f t="shared" si="11"/>
        <v>-0.0164735346374009</v>
      </c>
      <c r="K65" s="310">
        <v>-33440</v>
      </c>
      <c r="L65" s="311">
        <f t="shared" si="12"/>
        <v>-0.015794124717852416</v>
      </c>
      <c r="M65" s="309">
        <f t="shared" si="15"/>
        <v>-0.03386108863977811</v>
      </c>
      <c r="N65" s="308">
        <f t="shared" si="16"/>
        <v>-69304</v>
      </c>
      <c r="O65" s="309">
        <f t="shared" si="13"/>
        <v>-0.01648022261521995</v>
      </c>
      <c r="P65" s="310">
        <f t="shared" si="17"/>
        <v>-66382</v>
      </c>
      <c r="Q65" s="311">
        <f t="shared" si="14"/>
        <v>-0.015960795043887258</v>
      </c>
      <c r="R65" s="309">
        <f t="shared" si="18"/>
        <v>-0.04216206856747085</v>
      </c>
    </row>
    <row r="66" spans="1:18" ht="15.75" thickBot="1">
      <c r="A66" s="307" t="s">
        <v>173</v>
      </c>
      <c r="B66" s="308">
        <v>3848</v>
      </c>
      <c r="C66" s="309">
        <f t="shared" si="8"/>
        <v>0.0018287096001551172</v>
      </c>
      <c r="D66" s="310">
        <v>2176</v>
      </c>
      <c r="E66" s="311">
        <f t="shared" si="9"/>
        <v>0.0010657143150997908</v>
      </c>
      <c r="F66" s="309">
        <f t="shared" si="10"/>
        <v>-0.43451143451143454</v>
      </c>
      <c r="G66" s="308">
        <v>3848</v>
      </c>
      <c r="H66" s="310">
        <v>2176</v>
      </c>
      <c r="I66" s="308">
        <v>11938</v>
      </c>
      <c r="J66" s="309">
        <f t="shared" si="11"/>
        <v>0.0056818749711456135</v>
      </c>
      <c r="K66" s="310">
        <v>-1953</v>
      </c>
      <c r="L66" s="311">
        <f t="shared" si="12"/>
        <v>-0.0009224260040061533</v>
      </c>
      <c r="M66" s="309">
        <f t="shared" si="15"/>
        <v>-1.1635952420841011</v>
      </c>
      <c r="N66" s="308">
        <f t="shared" si="16"/>
        <v>15786</v>
      </c>
      <c r="O66" s="309">
        <f t="shared" si="13"/>
        <v>0.00375384962201117</v>
      </c>
      <c r="P66" s="310">
        <f t="shared" si="17"/>
        <v>223</v>
      </c>
      <c r="Q66" s="311">
        <f t="shared" si="14"/>
        <v>5.361780745965561E-05</v>
      </c>
      <c r="R66" s="309">
        <f t="shared" si="18"/>
        <v>-0.9858735588496136</v>
      </c>
    </row>
    <row r="67" spans="1:18" ht="15.75" thickBot="1">
      <c r="A67" s="307" t="s">
        <v>174</v>
      </c>
      <c r="B67" s="308">
        <v>1169</v>
      </c>
      <c r="C67" s="309">
        <f t="shared" si="8"/>
        <v>0.0005555513312321549</v>
      </c>
      <c r="D67" s="310">
        <v>7084</v>
      </c>
      <c r="E67" s="311">
        <f t="shared" si="9"/>
        <v>0.0034694486250767083</v>
      </c>
      <c r="F67" s="309">
        <f t="shared" si="10"/>
        <v>5.059880239520958</v>
      </c>
      <c r="G67" s="308">
        <v>1169</v>
      </c>
      <c r="H67" s="310">
        <v>7084</v>
      </c>
      <c r="I67" s="308">
        <v>7387</v>
      </c>
      <c r="J67" s="309">
        <f t="shared" si="11"/>
        <v>0.0035158326697815917</v>
      </c>
      <c r="K67" s="310">
        <v>14508</v>
      </c>
      <c r="L67" s="311">
        <f t="shared" si="12"/>
        <v>0.006852307458331424</v>
      </c>
      <c r="M67" s="309">
        <f t="shared" si="15"/>
        <v>0.9639907946392311</v>
      </c>
      <c r="N67" s="308">
        <f t="shared" si="16"/>
        <v>8556</v>
      </c>
      <c r="O67" s="309">
        <f t="shared" si="13"/>
        <v>0.0020345836415765596</v>
      </c>
      <c r="P67" s="310">
        <f t="shared" si="17"/>
        <v>21592</v>
      </c>
      <c r="Q67" s="311">
        <f t="shared" si="14"/>
        <v>0.005191550218246116</v>
      </c>
      <c r="R67" s="309">
        <f t="shared" si="18"/>
        <v>1.5236091631603552</v>
      </c>
    </row>
    <row r="68" spans="1:18" ht="15.75" thickBot="1">
      <c r="A68" s="304" t="s">
        <v>175</v>
      </c>
      <c r="B68" s="305">
        <f>SUM(B62:B67)</f>
        <v>233287</v>
      </c>
      <c r="C68" s="306">
        <f t="shared" si="8"/>
        <v>0.11086646998216913</v>
      </c>
      <c r="D68" s="305">
        <f>SUM(D62:D67)</f>
        <v>203785</v>
      </c>
      <c r="E68" s="306">
        <f t="shared" si="9"/>
        <v>0.09980541898097925</v>
      </c>
      <c r="F68" s="306">
        <f t="shared" si="10"/>
        <v>-0.1264622546477086</v>
      </c>
      <c r="G68" s="305">
        <f>SUM(G62:G67)</f>
        <v>233287</v>
      </c>
      <c r="H68" s="305">
        <f>SUM(H62:H67)</f>
        <v>203785</v>
      </c>
      <c r="I68" s="305">
        <f>SUM(I62:I67)</f>
        <v>205097</v>
      </c>
      <c r="J68" s="306">
        <f t="shared" si="11"/>
        <v>0.09761564005336336</v>
      </c>
      <c r="K68" s="305">
        <f>SUM(K62:K67)</f>
        <v>193598</v>
      </c>
      <c r="L68" s="306">
        <f t="shared" si="12"/>
        <v>0.09143872479446148</v>
      </c>
      <c r="M68" s="306">
        <f t="shared" si="15"/>
        <v>-0.05606615406368694</v>
      </c>
      <c r="N68" s="305">
        <f t="shared" si="16"/>
        <v>438384</v>
      </c>
      <c r="O68" s="306">
        <f t="shared" si="13"/>
        <v>0.10424601626097459</v>
      </c>
      <c r="P68" s="305">
        <f t="shared" si="17"/>
        <v>397383</v>
      </c>
      <c r="Q68" s="306">
        <f t="shared" si="14"/>
        <v>0.09554621157731087</v>
      </c>
      <c r="R68" s="306">
        <f t="shared" si="18"/>
        <v>-0.09352759224789226</v>
      </c>
    </row>
    <row r="69" spans="1:18" ht="15.75" thickBot="1">
      <c r="A69" s="307" t="s">
        <v>176</v>
      </c>
      <c r="B69" s="308">
        <v>2165</v>
      </c>
      <c r="C69" s="309">
        <f t="shared" si="8"/>
        <v>0.0010288867682785418</v>
      </c>
      <c r="D69" s="310">
        <v>2452</v>
      </c>
      <c r="E69" s="311">
        <f t="shared" si="9"/>
        <v>0.0012008876381547275</v>
      </c>
      <c r="F69" s="309">
        <f t="shared" si="10"/>
        <v>0.1325635103926097</v>
      </c>
      <c r="G69" s="308">
        <v>2165</v>
      </c>
      <c r="H69" s="310">
        <v>2452</v>
      </c>
      <c r="I69" s="308">
        <v>2482</v>
      </c>
      <c r="J69" s="309">
        <f t="shared" si="11"/>
        <v>0.0011813045466898485</v>
      </c>
      <c r="K69" s="310">
        <v>4392</v>
      </c>
      <c r="L69" s="311">
        <f t="shared" si="12"/>
        <v>0.0020743958062442525</v>
      </c>
      <c r="M69" s="309">
        <f t="shared" si="15"/>
        <v>0.7695406929895245</v>
      </c>
      <c r="N69" s="308">
        <f t="shared" si="16"/>
        <v>4647</v>
      </c>
      <c r="O69" s="309">
        <f t="shared" si="13"/>
        <v>0.0011050385907440713</v>
      </c>
      <c r="P69" s="310">
        <f t="shared" si="17"/>
        <v>6844</v>
      </c>
      <c r="Q69" s="311">
        <f t="shared" si="14"/>
        <v>0.0016455617679546322</v>
      </c>
      <c r="R69" s="309">
        <f t="shared" si="18"/>
        <v>0.47277813643210675</v>
      </c>
    </row>
    <row r="70" spans="1:18" ht="15.75" thickBot="1">
      <c r="A70" s="307" t="s">
        <v>177</v>
      </c>
      <c r="B70" s="308">
        <v>-70846</v>
      </c>
      <c r="C70" s="309">
        <f t="shared" si="8"/>
        <v>-0.03366859676002844</v>
      </c>
      <c r="D70" s="310">
        <v>-82389</v>
      </c>
      <c r="E70" s="311">
        <f t="shared" si="9"/>
        <v>-0.0403507062071492</v>
      </c>
      <c r="F70" s="309">
        <f t="shared" si="10"/>
        <v>0.16293086412782656</v>
      </c>
      <c r="G70" s="308">
        <v>-70846</v>
      </c>
      <c r="H70" s="310">
        <v>-82389</v>
      </c>
      <c r="I70" s="308">
        <v>-82107</v>
      </c>
      <c r="J70" s="309">
        <f t="shared" si="11"/>
        <v>-0.03907871571920362</v>
      </c>
      <c r="K70" s="310">
        <v>-85584</v>
      </c>
      <c r="L70" s="311">
        <f t="shared" si="12"/>
        <v>-0.040422379481240465</v>
      </c>
      <c r="M70" s="309">
        <f t="shared" si="15"/>
        <v>0.04234718111732252</v>
      </c>
      <c r="N70" s="308">
        <f t="shared" si="16"/>
        <v>-152953</v>
      </c>
      <c r="O70" s="309">
        <f t="shared" si="13"/>
        <v>-0.036371630636986854</v>
      </c>
      <c r="P70" s="310">
        <f t="shared" si="17"/>
        <v>-167973</v>
      </c>
      <c r="Q70" s="311">
        <f t="shared" si="14"/>
        <v>-0.04038719270143826</v>
      </c>
      <c r="R70" s="309">
        <f t="shared" si="18"/>
        <v>0.098200100684524</v>
      </c>
    </row>
    <row r="71" spans="1:18" ht="15.75" thickBot="1">
      <c r="A71" s="307" t="s">
        <v>227</v>
      </c>
      <c r="B71" s="308">
        <v>50453</v>
      </c>
      <c r="C71" s="309">
        <f t="shared" si="8"/>
        <v>0.023977101210141925</v>
      </c>
      <c r="D71" s="310">
        <v>54235</v>
      </c>
      <c r="E71" s="311">
        <f t="shared" si="9"/>
        <v>0.026562047738711927</v>
      </c>
      <c r="F71" s="309">
        <f t="shared" si="10"/>
        <v>0.07496085465680931</v>
      </c>
      <c r="G71" s="308">
        <v>50453</v>
      </c>
      <c r="H71" s="310">
        <v>54235</v>
      </c>
      <c r="I71" s="308">
        <v>41</v>
      </c>
      <c r="J71" s="309">
        <f t="shared" si="11"/>
        <v>1.9513894606883074E-05</v>
      </c>
      <c r="K71" s="310">
        <v>86</v>
      </c>
      <c r="L71" s="311">
        <f t="shared" si="12"/>
        <v>4.0618861415529534E-05</v>
      </c>
      <c r="M71" s="309">
        <f t="shared" si="15"/>
        <v>1.0975609756097562</v>
      </c>
      <c r="N71" s="308">
        <f t="shared" si="16"/>
        <v>50494</v>
      </c>
      <c r="O71" s="309">
        <f t="shared" si="13"/>
        <v>0.012007277512595466</v>
      </c>
      <c r="P71" s="310">
        <f t="shared" si="17"/>
        <v>54321</v>
      </c>
      <c r="Q71" s="311">
        <f t="shared" si="14"/>
        <v>0.013060865107694853</v>
      </c>
      <c r="R71" s="309">
        <f t="shared" si="18"/>
        <v>0.07579118311086466</v>
      </c>
    </row>
    <row r="72" spans="1:18" ht="15.75" thickBot="1">
      <c r="A72" s="307" t="s">
        <v>178</v>
      </c>
      <c r="B72" s="308">
        <v>-9738</v>
      </c>
      <c r="C72" s="309">
        <f t="shared" si="8"/>
        <v>-0.004627851893531843</v>
      </c>
      <c r="D72" s="310">
        <v>-3118</v>
      </c>
      <c r="E72" s="311">
        <f t="shared" si="9"/>
        <v>-0.001527066743787292</v>
      </c>
      <c r="F72" s="309">
        <f t="shared" si="10"/>
        <v>-0.6798110494968166</v>
      </c>
      <c r="G72" s="308">
        <v>-9738</v>
      </c>
      <c r="H72" s="310">
        <v>-3118</v>
      </c>
      <c r="I72" s="308">
        <v>-2615</v>
      </c>
      <c r="J72" s="309">
        <f t="shared" si="11"/>
        <v>-0.0012446057169999815</v>
      </c>
      <c r="K72" s="310">
        <v>-1691</v>
      </c>
      <c r="L72" s="311">
        <f t="shared" si="12"/>
        <v>-0.0007986801703914005</v>
      </c>
      <c r="M72" s="309">
        <f t="shared" si="15"/>
        <v>-0.35334608030592735</v>
      </c>
      <c r="N72" s="308">
        <f t="shared" si="16"/>
        <v>-12353</v>
      </c>
      <c r="O72" s="309">
        <f t="shared" si="13"/>
        <v>-0.002937495526460407</v>
      </c>
      <c r="P72" s="310">
        <f t="shared" si="17"/>
        <v>-4809</v>
      </c>
      <c r="Q72" s="311">
        <f t="shared" si="14"/>
        <v>-0.0011562692200604654</v>
      </c>
      <c r="R72" s="309">
        <f t="shared" si="18"/>
        <v>-0.6107018538006962</v>
      </c>
    </row>
    <row r="73" spans="1:18" ht="15.75" thickBot="1">
      <c r="A73" s="307" t="s">
        <v>179</v>
      </c>
      <c r="B73" s="308">
        <v>-11041</v>
      </c>
      <c r="C73" s="309">
        <f t="shared" si="8"/>
        <v>-0.005247084900029274</v>
      </c>
      <c r="D73" s="310">
        <v>0</v>
      </c>
      <c r="E73" s="311">
        <f t="shared" si="9"/>
        <v>0</v>
      </c>
      <c r="F73" s="309">
        <f t="shared" si="10"/>
        <v>-1</v>
      </c>
      <c r="G73" s="308">
        <v>-11041</v>
      </c>
      <c r="H73" s="310">
        <v>0</v>
      </c>
      <c r="I73" s="308">
        <v>-7486</v>
      </c>
      <c r="J73" s="309">
        <f t="shared" si="11"/>
        <v>-0.0035629515860274804</v>
      </c>
      <c r="K73" s="310">
        <v>0</v>
      </c>
      <c r="L73" s="311">
        <f t="shared" si="12"/>
        <v>0</v>
      </c>
      <c r="M73" s="309">
        <f t="shared" si="15"/>
        <v>-1</v>
      </c>
      <c r="N73" s="308">
        <f t="shared" si="16"/>
        <v>-18527</v>
      </c>
      <c r="O73" s="309">
        <f t="shared" si="13"/>
        <v>-0.004405648799379257</v>
      </c>
      <c r="P73" s="310">
        <f t="shared" si="17"/>
        <v>0</v>
      </c>
      <c r="Q73" s="311">
        <f t="shared" si="14"/>
        <v>0</v>
      </c>
      <c r="R73" s="309">
        <f t="shared" si="18"/>
        <v>-1</v>
      </c>
    </row>
    <row r="74" spans="1:18" ht="15.75" thickBot="1">
      <c r="A74" s="307" t="s">
        <v>180</v>
      </c>
      <c r="B74" s="317">
        <v>185</v>
      </c>
      <c r="C74" s="309">
        <f t="shared" si="8"/>
        <v>8.791873077668833E-05</v>
      </c>
      <c r="D74" s="318">
        <v>-1600</v>
      </c>
      <c r="E74" s="311">
        <f t="shared" si="9"/>
        <v>-0.0007836134669851403</v>
      </c>
      <c r="F74" s="309" t="s">
        <v>88</v>
      </c>
      <c r="G74" s="317">
        <v>185</v>
      </c>
      <c r="H74" s="318">
        <v>-1600</v>
      </c>
      <c r="I74" s="317">
        <v>619</v>
      </c>
      <c r="J74" s="309">
        <f t="shared" si="11"/>
        <v>0.00029461221369903956</v>
      </c>
      <c r="K74" s="318">
        <v>2816</v>
      </c>
      <c r="L74" s="311">
        <f t="shared" si="12"/>
        <v>0.0013300315551875717</v>
      </c>
      <c r="M74" s="309" t="s">
        <v>88</v>
      </c>
      <c r="N74" s="317">
        <f t="shared" si="16"/>
        <v>804</v>
      </c>
      <c r="O74" s="309">
        <f t="shared" si="13"/>
        <v>0.00019118808413131768</v>
      </c>
      <c r="P74" s="318">
        <f t="shared" si="17"/>
        <v>1216</v>
      </c>
      <c r="Q74" s="311">
        <f t="shared" si="14"/>
        <v>0.000292373335744131</v>
      </c>
      <c r="R74" s="309">
        <f t="shared" si="18"/>
        <v>0.5124378109452736</v>
      </c>
    </row>
    <row r="75" spans="1:18" ht="15.75" thickBot="1">
      <c r="A75" s="307" t="s">
        <v>228</v>
      </c>
      <c r="B75" s="317">
        <v>0</v>
      </c>
      <c r="C75" s="309">
        <f t="shared" si="8"/>
        <v>0</v>
      </c>
      <c r="D75" s="318">
        <v>0</v>
      </c>
      <c r="E75" s="311">
        <f t="shared" si="9"/>
        <v>0</v>
      </c>
      <c r="F75" s="309" t="s">
        <v>88</v>
      </c>
      <c r="G75" s="317">
        <v>0</v>
      </c>
      <c r="H75" s="318">
        <v>0</v>
      </c>
      <c r="I75" s="317">
        <v>0</v>
      </c>
      <c r="J75" s="309">
        <f t="shared" si="11"/>
        <v>0</v>
      </c>
      <c r="K75" s="318">
        <v>3313</v>
      </c>
      <c r="L75" s="311">
        <f t="shared" si="12"/>
        <v>0.0015647707891819692</v>
      </c>
      <c r="M75" s="309" t="s">
        <v>88</v>
      </c>
      <c r="N75" s="317">
        <f t="shared" si="16"/>
        <v>0</v>
      </c>
      <c r="O75" s="309">
        <f t="shared" si="13"/>
        <v>0</v>
      </c>
      <c r="P75" s="318">
        <f t="shared" si="17"/>
        <v>3313</v>
      </c>
      <c r="Q75" s="311">
        <f t="shared" si="14"/>
        <v>0.0007965730767436727</v>
      </c>
      <c r="R75" s="309" t="s">
        <v>88</v>
      </c>
    </row>
    <row r="76" spans="1:18" ht="15.75" thickBot="1">
      <c r="A76" s="312" t="s">
        <v>182</v>
      </c>
      <c r="B76" s="313">
        <f>SUM(B68:B75)</f>
        <v>194465</v>
      </c>
      <c r="C76" s="314">
        <f t="shared" si="8"/>
        <v>0.09241684313777673</v>
      </c>
      <c r="D76" s="315">
        <f>SUM(D68:D75)</f>
        <v>173365</v>
      </c>
      <c r="E76" s="316">
        <f t="shared" si="9"/>
        <v>0.08490696793992428</v>
      </c>
      <c r="F76" s="314">
        <f t="shared" si="10"/>
        <v>-0.10850281541665595</v>
      </c>
      <c r="G76" s="313">
        <f>SUM(G68:G75)</f>
        <v>194465</v>
      </c>
      <c r="H76" s="315">
        <f>SUM(H68:H75)</f>
        <v>173365</v>
      </c>
      <c r="I76" s="313">
        <f>SUM(I68:I75)</f>
        <v>116031</v>
      </c>
      <c r="J76" s="314">
        <f t="shared" si="11"/>
        <v>0.05522479768612805</v>
      </c>
      <c r="K76" s="315">
        <f>SUM(K68:K75)</f>
        <v>116930</v>
      </c>
      <c r="L76" s="316">
        <f t="shared" si="12"/>
        <v>0.05522748215485894</v>
      </c>
      <c r="M76" s="314">
        <f t="shared" si="15"/>
        <v>0.007747929432651619</v>
      </c>
      <c r="N76" s="313">
        <f t="shared" si="16"/>
        <v>310496</v>
      </c>
      <c r="O76" s="314">
        <f t="shared" si="13"/>
        <v>0.07383474548561893</v>
      </c>
      <c r="P76" s="315">
        <f t="shared" si="17"/>
        <v>290295</v>
      </c>
      <c r="Q76" s="316">
        <f t="shared" si="14"/>
        <v>0.06979812294394944</v>
      </c>
      <c r="R76" s="314">
        <f t="shared" si="18"/>
        <v>-0.06506041945789962</v>
      </c>
    </row>
    <row r="77" spans="1:18" ht="15.75" thickBot="1">
      <c r="A77" s="307" t="s">
        <v>183</v>
      </c>
      <c r="B77" s="308">
        <v>-56024</v>
      </c>
      <c r="C77" s="309">
        <f t="shared" si="8"/>
        <v>-0.026624643097476686</v>
      </c>
      <c r="D77" s="310">
        <v>-40723</v>
      </c>
      <c r="E77" s="311">
        <f t="shared" si="9"/>
        <v>-0.019944432010022415</v>
      </c>
      <c r="F77" s="309">
        <f t="shared" si="10"/>
        <v>-0.2731150935313437</v>
      </c>
      <c r="G77" s="308">
        <v>-56024</v>
      </c>
      <c r="H77" s="310">
        <v>-40723</v>
      </c>
      <c r="I77" s="308">
        <v>-42183</v>
      </c>
      <c r="J77" s="309">
        <f t="shared" si="11"/>
        <v>-0.020076941858588992</v>
      </c>
      <c r="K77" s="310">
        <v>-29714</v>
      </c>
      <c r="L77" s="311">
        <f t="shared" si="12"/>
        <v>-0.014034288931407495</v>
      </c>
      <c r="M77" s="309">
        <f t="shared" si="15"/>
        <v>-0.2955930114026978</v>
      </c>
      <c r="N77" s="308">
        <f t="shared" si="16"/>
        <v>-98207</v>
      </c>
      <c r="O77" s="309">
        <f t="shared" si="13"/>
        <v>-0.023353244002841188</v>
      </c>
      <c r="P77" s="310">
        <f t="shared" si="17"/>
        <v>-70437</v>
      </c>
      <c r="Q77" s="311">
        <f t="shared" si="14"/>
        <v>-0.016935773560698485</v>
      </c>
      <c r="R77" s="309">
        <f t="shared" si="18"/>
        <v>-0.28277006730681115</v>
      </c>
    </row>
    <row r="78" spans="1:18" ht="15.75" thickBot="1">
      <c r="A78" s="319" t="s">
        <v>184</v>
      </c>
      <c r="B78" s="320">
        <v>14256</v>
      </c>
      <c r="C78" s="321">
        <f t="shared" si="8"/>
        <v>0.006774969870013345</v>
      </c>
      <c r="D78" s="322">
        <v>8078</v>
      </c>
      <c r="E78" s="323">
        <f t="shared" si="9"/>
        <v>0.003956268491441227</v>
      </c>
      <c r="F78" s="321">
        <f t="shared" si="10"/>
        <v>-0.43336139169472504</v>
      </c>
      <c r="G78" s="320">
        <v>14256</v>
      </c>
      <c r="H78" s="322">
        <v>8078</v>
      </c>
      <c r="I78" s="320">
        <v>6703</v>
      </c>
      <c r="J78" s="321">
        <f t="shared" si="11"/>
        <v>0.0031902837939009085</v>
      </c>
      <c r="K78" s="322">
        <v>10599</v>
      </c>
      <c r="L78" s="323">
        <f t="shared" si="12"/>
        <v>0.005006038513292995</v>
      </c>
      <c r="M78" s="321">
        <f t="shared" si="15"/>
        <v>0.5812322840519171</v>
      </c>
      <c r="N78" s="320">
        <f t="shared" si="16"/>
        <v>20959</v>
      </c>
      <c r="O78" s="321">
        <f t="shared" si="13"/>
        <v>0.0049839689742640384</v>
      </c>
      <c r="P78" s="322">
        <f t="shared" si="17"/>
        <v>18677</v>
      </c>
      <c r="Q78" s="323">
        <f t="shared" si="14"/>
        <v>0.004490671703695012</v>
      </c>
      <c r="R78" s="321">
        <f t="shared" si="18"/>
        <v>-0.10887924042177585</v>
      </c>
    </row>
    <row r="79" spans="1:18" ht="15.75" thickBot="1">
      <c r="A79" s="312" t="s">
        <v>185</v>
      </c>
      <c r="B79" s="313">
        <f>SUM(B76:B78)</f>
        <v>152697</v>
      </c>
      <c r="C79" s="314">
        <f t="shared" si="8"/>
        <v>0.0725671699103134</v>
      </c>
      <c r="D79" s="315">
        <f>SUM(D76:D78)</f>
        <v>140720</v>
      </c>
      <c r="E79" s="316">
        <f t="shared" si="9"/>
        <v>0.06891880442134309</v>
      </c>
      <c r="F79" s="314">
        <f t="shared" si="10"/>
        <v>-0.07843638054447698</v>
      </c>
      <c r="G79" s="313">
        <f>SUM(G76:G78)</f>
        <v>152697</v>
      </c>
      <c r="H79" s="315">
        <f>SUM(H76:H78)</f>
        <v>140720</v>
      </c>
      <c r="I79" s="313">
        <f>SUM(I76:I78)</f>
        <v>80551</v>
      </c>
      <c r="J79" s="314">
        <f t="shared" si="11"/>
        <v>0.03833813962143996</v>
      </c>
      <c r="K79" s="315">
        <f>SUM(K76:K78)</f>
        <v>97815</v>
      </c>
      <c r="L79" s="316">
        <f t="shared" si="12"/>
        <v>0.04619923173674444</v>
      </c>
      <c r="M79" s="314">
        <f t="shared" si="15"/>
        <v>0.21432384452086256</v>
      </c>
      <c r="N79" s="313">
        <f t="shared" si="16"/>
        <v>233248</v>
      </c>
      <c r="O79" s="314">
        <f t="shared" si="13"/>
        <v>0.055465470457041775</v>
      </c>
      <c r="P79" s="315">
        <f t="shared" si="17"/>
        <v>238535</v>
      </c>
      <c r="Q79" s="316">
        <f t="shared" si="14"/>
        <v>0.05735302108694596</v>
      </c>
      <c r="R79" s="314">
        <f t="shared" si="18"/>
        <v>0.022666861023460008</v>
      </c>
    </row>
    <row r="80" spans="1:18" ht="15.75" thickBot="1">
      <c r="A80" s="307" t="s">
        <v>186</v>
      </c>
      <c r="B80" s="317">
        <v>-164</v>
      </c>
      <c r="C80" s="309">
        <f t="shared" si="8"/>
        <v>-7.793876674257775E-05</v>
      </c>
      <c r="D80" s="318">
        <v>-892</v>
      </c>
      <c r="E80" s="311">
        <f t="shared" si="9"/>
        <v>-0.0004368645078442157</v>
      </c>
      <c r="F80" s="309" t="s">
        <v>88</v>
      </c>
      <c r="G80" s="317">
        <v>-164</v>
      </c>
      <c r="H80" s="318">
        <v>-892</v>
      </c>
      <c r="I80" s="317">
        <v>-83</v>
      </c>
      <c r="J80" s="309">
        <f t="shared" si="11"/>
        <v>-3.9503737862714516E-05</v>
      </c>
      <c r="K80" s="318">
        <v>-142</v>
      </c>
      <c r="L80" s="311">
        <f t="shared" si="12"/>
        <v>-6.706835256982784E-05</v>
      </c>
      <c r="M80" s="309">
        <f t="shared" si="15"/>
        <v>0.7108433734939759</v>
      </c>
      <c r="N80" s="317">
        <f t="shared" si="16"/>
        <v>-247</v>
      </c>
      <c r="O80" s="309">
        <f t="shared" si="13"/>
        <v>-5.8735642761735654E-05</v>
      </c>
      <c r="P80" s="318">
        <f t="shared" si="17"/>
        <v>-1034</v>
      </c>
      <c r="Q80" s="311">
        <f t="shared" si="14"/>
        <v>-0.0002486135108219009</v>
      </c>
      <c r="R80" s="309" t="s">
        <v>88</v>
      </c>
    </row>
    <row r="81" spans="1:18" ht="15.75" thickBot="1">
      <c r="A81" s="304" t="s">
        <v>229</v>
      </c>
      <c r="B81" s="305">
        <f>SUM(B79:B80)</f>
        <v>152533</v>
      </c>
      <c r="C81" s="306">
        <f t="shared" si="8"/>
        <v>0.07248923114357081</v>
      </c>
      <c r="D81" s="305">
        <f>SUM(D79:D80)</f>
        <v>139828</v>
      </c>
      <c r="E81" s="306">
        <f t="shared" si="9"/>
        <v>0.06848193991349887</v>
      </c>
      <c r="F81" s="306">
        <f t="shared" si="10"/>
        <v>-0.08329345125317145</v>
      </c>
      <c r="G81" s="305">
        <f>SUM(G79:G80)</f>
        <v>152533</v>
      </c>
      <c r="H81" s="305">
        <f>SUM(H79:H80)</f>
        <v>139828</v>
      </c>
      <c r="I81" s="305">
        <f>SUM(I79:I80)</f>
        <v>80468</v>
      </c>
      <c r="J81" s="306">
        <f t="shared" si="11"/>
        <v>0.03829863588357725</v>
      </c>
      <c r="K81" s="305">
        <f>SUM(K79:K80)</f>
        <v>97673</v>
      </c>
      <c r="L81" s="306">
        <f t="shared" si="12"/>
        <v>0.046132163384174606</v>
      </c>
      <c r="M81" s="306">
        <f t="shared" si="15"/>
        <v>0.21381170154595616</v>
      </c>
      <c r="N81" s="305">
        <f t="shared" si="16"/>
        <v>233001</v>
      </c>
      <c r="O81" s="306">
        <f t="shared" si="13"/>
        <v>0.05540673481428004</v>
      </c>
      <c r="P81" s="305">
        <f t="shared" si="17"/>
        <v>237501</v>
      </c>
      <c r="Q81" s="306">
        <f t="shared" si="14"/>
        <v>0.05710440757612406</v>
      </c>
      <c r="R81" s="306">
        <f t="shared" si="18"/>
        <v>0.019313221831665957</v>
      </c>
    </row>
    <row r="82" spans="1:8" ht="15">
      <c r="A82" s="204"/>
      <c r="B82" s="206"/>
      <c r="C82" s="207"/>
      <c r="D82" s="209"/>
      <c r="E82" s="207"/>
      <c r="F82" s="207"/>
      <c r="G82" s="206"/>
      <c r="H82" s="209"/>
    </row>
    <row r="83" spans="1:8" ht="15">
      <c r="A83" s="210" t="s">
        <v>188</v>
      </c>
      <c r="B83" s="212"/>
      <c r="C83" s="213"/>
      <c r="D83" s="215"/>
      <c r="E83" s="213"/>
      <c r="F83" s="213"/>
      <c r="G83" s="212"/>
      <c r="H83" s="215"/>
    </row>
    <row r="84" spans="1:18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151672</v>
      </c>
      <c r="H84" s="324">
        <v>139150</v>
      </c>
      <c r="I84" s="188">
        <v>79412</v>
      </c>
      <c r="J84" s="309">
        <f>+I84/$I$60</f>
        <v>0.03779603411028777</v>
      </c>
      <c r="K84" s="324">
        <v>96529</v>
      </c>
      <c r="L84" s="325">
        <f>+K84/$K$60</f>
        <v>0.04559183806487966</v>
      </c>
      <c r="M84" s="309">
        <f>(K84-I84)/I84</f>
        <v>0.2155467687503148</v>
      </c>
      <c r="N84" s="188">
        <f t="shared" si="16"/>
        <v>231084</v>
      </c>
      <c r="O84" s="309">
        <f>+N84/$N$60</f>
        <v>0.054950879643534095</v>
      </c>
      <c r="P84" s="324">
        <f t="shared" si="17"/>
        <v>235679</v>
      </c>
      <c r="Q84" s="325">
        <f>+P84/$P$60</f>
        <v>0.05666632844970482</v>
      </c>
      <c r="R84" s="309">
        <f>(P84-N84)/N84</f>
        <v>0.019884544148448185</v>
      </c>
    </row>
    <row r="85" spans="1:18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861</v>
      </c>
      <c r="H85" s="326">
        <v>678</v>
      </c>
      <c r="I85" s="219">
        <v>1056</v>
      </c>
      <c r="J85" s="321">
        <f>+I85/$I$60</f>
        <v>0.0005026017732894763</v>
      </c>
      <c r="K85" s="326">
        <v>1144</v>
      </c>
      <c r="L85" s="327">
        <f>+K85/$K$60</f>
        <v>0.0005403253192949511</v>
      </c>
      <c r="M85" s="321">
        <f>(K85-I85)/I85</f>
        <v>0.08333333333333333</v>
      </c>
      <c r="N85" s="219">
        <f t="shared" si="16"/>
        <v>1917</v>
      </c>
      <c r="O85" s="321">
        <f>+N85/$N$60</f>
        <v>0.0004558551707459403</v>
      </c>
      <c r="P85" s="326">
        <f t="shared" si="17"/>
        <v>1822</v>
      </c>
      <c r="Q85" s="327">
        <f>+P85/$P$60</f>
        <v>0.00043807912641924895</v>
      </c>
      <c r="R85" s="321">
        <f>(P85-N85)/N85</f>
        <v>-0.0495565988523735</v>
      </c>
    </row>
    <row r="86" spans="1:18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f>SUM(G84:G85)</f>
        <v>152533</v>
      </c>
      <c r="H86" s="328">
        <f>SUM(H84:H85)</f>
        <v>139828</v>
      </c>
      <c r="I86" s="192">
        <f>SUM(I84:I85)</f>
        <v>80468</v>
      </c>
      <c r="J86" s="314">
        <f>+I86/$I$60</f>
        <v>0.03829863588357725</v>
      </c>
      <c r="K86" s="328">
        <f>SUM(K84:K85)</f>
        <v>97673</v>
      </c>
      <c r="L86" s="329">
        <f>+K86/$K$60</f>
        <v>0.046132163384174606</v>
      </c>
      <c r="M86" s="314">
        <f>(K86-I86)/I86</f>
        <v>0.21381170154595616</v>
      </c>
      <c r="N86" s="192">
        <f t="shared" si="16"/>
        <v>233001</v>
      </c>
      <c r="O86" s="314">
        <f>+N86/$N$60</f>
        <v>0.05540673481428004</v>
      </c>
      <c r="P86" s="328">
        <f t="shared" si="17"/>
        <v>237501</v>
      </c>
      <c r="Q86" s="329">
        <f>+P86/$P$60</f>
        <v>0.05710440757612406</v>
      </c>
      <c r="R86" s="314">
        <f>(P86-N86)/N86</f>
        <v>0.019313221831665957</v>
      </c>
    </row>
    <row r="87" spans="1:18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280995</v>
      </c>
      <c r="H87" s="332">
        <v>264549</v>
      </c>
      <c r="I87" s="331">
        <v>253208</v>
      </c>
      <c r="J87" s="306">
        <f>+I87/$I$60</f>
        <v>0.12051400550291828</v>
      </c>
      <c r="K87" s="332">
        <v>262661</v>
      </c>
      <c r="L87" s="333">
        <f>+K87/$K$60</f>
        <v>0.1240580320728419</v>
      </c>
      <c r="M87" s="306">
        <f>(K87-I87)/I87</f>
        <v>0.037332943666866764</v>
      </c>
      <c r="N87" s="331">
        <f t="shared" si="16"/>
        <v>534203</v>
      </c>
      <c r="O87" s="306">
        <f>+N87/$N$60</f>
        <v>0.12703140311841082</v>
      </c>
      <c r="P87" s="332">
        <f t="shared" si="17"/>
        <v>527210</v>
      </c>
      <c r="Q87" s="333">
        <f>+P87/$P$60</f>
        <v>0.12676163350136785</v>
      </c>
      <c r="R87" s="306">
        <f>(P87-N87)/N87</f>
        <v>-0.013090529255732371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87"/>
  <sheetViews>
    <sheetView zoomScale="90" zoomScaleNormal="90" zoomScalePageLayoutView="0" workbookViewId="0" topLeftCell="K39">
      <selection activeCell="B58" sqref="B58:Y5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6.28125" style="143" customWidth="1"/>
    <col min="9" max="9" width="20.14062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337" t="s">
        <v>235</v>
      </c>
      <c r="B2" s="380"/>
      <c r="C2" s="380"/>
      <c r="D2" s="380"/>
      <c r="E2" s="380"/>
    </row>
    <row r="3" spans="1:5" ht="15">
      <c r="A3" s="337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10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</row>
    <row r="10" spans="1:10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</row>
    <row r="11" spans="1:10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</row>
    <row r="12" spans="1:10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</row>
    <row r="13" spans="1:10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</row>
    <row r="14" spans="1:10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  <c r="H14" s="162">
        <v>100330</v>
      </c>
      <c r="I14" s="283">
        <v>40926</v>
      </c>
      <c r="J14" s="282">
        <f t="shared" si="2"/>
        <v>-0.5920861158178012</v>
      </c>
    </row>
    <row r="15" spans="1:10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  <c r="H15" s="165">
        <f>SUM(H9:H14)</f>
        <v>2559775</v>
      </c>
      <c r="I15" s="284">
        <f>SUM(I9:I14)</f>
        <v>2705927</v>
      </c>
      <c r="J15" s="282">
        <f t="shared" si="2"/>
        <v>0.05709564317176314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23495</v>
      </c>
      <c r="C17" s="281">
        <v>21943</v>
      </c>
      <c r="D17" s="282">
        <f aca="true" t="shared" si="3" ref="D17:D28">(C17-B17)/B17</f>
        <v>-0.06605660778889125</v>
      </c>
      <c r="E17" s="157">
        <v>23495</v>
      </c>
      <c r="F17" s="281">
        <v>23944</v>
      </c>
      <c r="G17" s="282">
        <f aca="true" t="shared" si="4" ref="G17:G28">(F17-E17)/E17</f>
        <v>0.019110449031708873</v>
      </c>
      <c r="H17" s="157">
        <v>23495</v>
      </c>
      <c r="I17" s="281">
        <v>24864</v>
      </c>
      <c r="J17" s="282">
        <f aca="true" t="shared" si="5" ref="J17:J28">(I17-H17)/H17</f>
        <v>0.05826771653543307</v>
      </c>
    </row>
    <row r="18" spans="1:10" ht="15.75" thickBot="1">
      <c r="A18" s="155" t="s">
        <v>136</v>
      </c>
      <c r="B18" s="157">
        <v>7433</v>
      </c>
      <c r="C18" s="281">
        <v>8040</v>
      </c>
      <c r="D18" s="282">
        <f t="shared" si="3"/>
        <v>0.08166285483653976</v>
      </c>
      <c r="E18" s="157">
        <v>7433</v>
      </c>
      <c r="F18" s="281">
        <v>8563</v>
      </c>
      <c r="G18" s="282">
        <f t="shared" si="4"/>
        <v>0.15202475447329478</v>
      </c>
      <c r="H18" s="157">
        <v>7433</v>
      </c>
      <c r="I18" s="281">
        <v>8823</v>
      </c>
      <c r="J18" s="282">
        <f t="shared" si="5"/>
        <v>0.18700390152024754</v>
      </c>
    </row>
    <row r="19" spans="1:10" ht="15.75" thickBot="1">
      <c r="A19" s="155" t="s">
        <v>141</v>
      </c>
      <c r="B19" s="157">
        <v>164510</v>
      </c>
      <c r="C19" s="281">
        <v>162693</v>
      </c>
      <c r="D19" s="282">
        <f t="shared" si="3"/>
        <v>-0.01104492128138107</v>
      </c>
      <c r="E19" s="157">
        <v>164510</v>
      </c>
      <c r="F19" s="281">
        <v>175634</v>
      </c>
      <c r="G19" s="282">
        <f t="shared" si="4"/>
        <v>0.06761898972706826</v>
      </c>
      <c r="H19" s="157">
        <v>164510</v>
      </c>
      <c r="I19" s="281">
        <v>171711</v>
      </c>
      <c r="J19" s="282">
        <f t="shared" si="5"/>
        <v>0.04377241505075679</v>
      </c>
    </row>
    <row r="20" spans="1:10" ht="15.75" thickBot="1">
      <c r="A20" s="155" t="s">
        <v>142</v>
      </c>
      <c r="B20" s="157">
        <v>3885206</v>
      </c>
      <c r="C20" s="281">
        <v>4010528</v>
      </c>
      <c r="D20" s="282">
        <f t="shared" si="3"/>
        <v>0.03225620469030471</v>
      </c>
      <c r="E20" s="157">
        <v>3885206</v>
      </c>
      <c r="F20" s="281">
        <v>4081768</v>
      </c>
      <c r="G20" s="282">
        <f t="shared" si="4"/>
        <v>0.0505924267593533</v>
      </c>
      <c r="H20" s="157">
        <v>3885206</v>
      </c>
      <c r="I20" s="281">
        <v>4186276</v>
      </c>
      <c r="J20" s="282">
        <f t="shared" si="5"/>
        <v>0.0774913865571092</v>
      </c>
    </row>
    <row r="21" spans="1:10" ht="15.75" thickBot="1">
      <c r="A21" s="155" t="s">
        <v>143</v>
      </c>
      <c r="B21" s="157">
        <v>3383513</v>
      </c>
      <c r="C21" s="281">
        <v>3334995</v>
      </c>
      <c r="D21" s="282">
        <f t="shared" si="3"/>
        <v>-0.014339534087795732</v>
      </c>
      <c r="E21" s="157">
        <v>3383513</v>
      </c>
      <c r="F21" s="281">
        <v>3377048</v>
      </c>
      <c r="G21" s="282">
        <f t="shared" si="4"/>
        <v>-0.0019107359717548003</v>
      </c>
      <c r="H21" s="157">
        <v>3383513</v>
      </c>
      <c r="I21" s="281">
        <v>3340223</v>
      </c>
      <c r="J21" s="282">
        <f t="shared" si="5"/>
        <v>-0.012794394465160914</v>
      </c>
    </row>
    <row r="22" spans="1:10" ht="15.75" thickBot="1">
      <c r="A22" s="155" t="s">
        <v>144</v>
      </c>
      <c r="B22" s="157">
        <v>71842</v>
      </c>
      <c r="C22" s="281">
        <v>71797</v>
      </c>
      <c r="D22" s="282">
        <f t="shared" si="3"/>
        <v>-0.0006263745441385262</v>
      </c>
      <c r="E22" s="157">
        <v>71842</v>
      </c>
      <c r="F22" s="281">
        <v>71751</v>
      </c>
      <c r="G22" s="282">
        <f t="shared" si="4"/>
        <v>-0.0012666685225912419</v>
      </c>
      <c r="H22" s="157">
        <v>71842</v>
      </c>
      <c r="I22" s="281">
        <v>72352</v>
      </c>
      <c r="J22" s="282">
        <f t="shared" si="5"/>
        <v>0.00709891150023663</v>
      </c>
    </row>
    <row r="23" spans="1:10" ht="15.75" thickBot="1">
      <c r="A23" s="155" t="s">
        <v>145</v>
      </c>
      <c r="B23" s="157">
        <v>2034454</v>
      </c>
      <c r="C23" s="281">
        <v>2003664</v>
      </c>
      <c r="D23" s="282">
        <f t="shared" si="3"/>
        <v>-0.015134281728660368</v>
      </c>
      <c r="E23" s="157">
        <v>2034454</v>
      </c>
      <c r="F23" s="281">
        <v>2059277</v>
      </c>
      <c r="G23" s="282">
        <f t="shared" si="4"/>
        <v>0.012201308065947915</v>
      </c>
      <c r="H23" s="157">
        <v>2034454</v>
      </c>
      <c r="I23" s="281">
        <v>2061972</v>
      </c>
      <c r="J23" s="282">
        <f t="shared" si="5"/>
        <v>0.01352598780803105</v>
      </c>
    </row>
    <row r="24" spans="1:10" ht="15.75" thickBot="1">
      <c r="A24" s="155" t="s">
        <v>146</v>
      </c>
      <c r="B24" s="157">
        <v>1163671</v>
      </c>
      <c r="C24" s="281">
        <v>1143667</v>
      </c>
      <c r="D24" s="282">
        <f t="shared" si="3"/>
        <v>-0.017190425816231564</v>
      </c>
      <c r="E24" s="157">
        <v>1163671</v>
      </c>
      <c r="F24" s="281">
        <v>1162725</v>
      </c>
      <c r="G24" s="282">
        <f t="shared" si="4"/>
        <v>-0.0008129445521973135</v>
      </c>
      <c r="H24" s="157">
        <v>1163671</v>
      </c>
      <c r="I24" s="281">
        <v>1158978</v>
      </c>
      <c r="J24" s="282">
        <f t="shared" si="5"/>
        <v>-0.004032926832412254</v>
      </c>
    </row>
    <row r="25" spans="1:10" ht="15.75" thickBot="1">
      <c r="A25" s="155" t="s">
        <v>147</v>
      </c>
      <c r="B25" s="157">
        <v>356994</v>
      </c>
      <c r="C25" s="281">
        <v>355573</v>
      </c>
      <c r="D25" s="282">
        <f t="shared" si="3"/>
        <v>-0.003980459055334264</v>
      </c>
      <c r="E25" s="157">
        <v>356994</v>
      </c>
      <c r="F25" s="281">
        <v>374942</v>
      </c>
      <c r="G25" s="282">
        <f t="shared" si="4"/>
        <v>0.05027535476786725</v>
      </c>
      <c r="H25" s="157">
        <v>356994</v>
      </c>
      <c r="I25" s="281">
        <v>380851</v>
      </c>
      <c r="J25" s="282">
        <f t="shared" si="5"/>
        <v>0.06682745368269495</v>
      </c>
    </row>
    <row r="26" spans="1:10" ht="15.75" thickBot="1">
      <c r="A26" s="160" t="s">
        <v>221</v>
      </c>
      <c r="B26" s="162">
        <v>48661</v>
      </c>
      <c r="C26" s="283">
        <v>49430</v>
      </c>
      <c r="D26" s="285">
        <f t="shared" si="3"/>
        <v>0.015803209962803887</v>
      </c>
      <c r="E26" s="162">
        <v>48661</v>
      </c>
      <c r="F26" s="283">
        <v>95978</v>
      </c>
      <c r="G26" s="285">
        <f t="shared" si="4"/>
        <v>0.9723803456566861</v>
      </c>
      <c r="H26" s="162">
        <v>48661</v>
      </c>
      <c r="I26" s="283">
        <v>97870</v>
      </c>
      <c r="J26" s="285">
        <f t="shared" si="5"/>
        <v>1.0112615852530775</v>
      </c>
    </row>
    <row r="27" spans="1:10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3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4"/>
        <v>0.026198993714327726</v>
      </c>
      <c r="H27" s="165">
        <f>SUM(H17:H26)</f>
        <v>11139779</v>
      </c>
      <c r="I27" s="284">
        <f>SUM(I17:I26)</f>
        <v>11503920</v>
      </c>
      <c r="J27" s="286">
        <f t="shared" si="5"/>
        <v>0.032688350460094405</v>
      </c>
    </row>
    <row r="28" spans="1:10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3"/>
        <v>0.009966674827516283</v>
      </c>
      <c r="E28" s="288">
        <f>+E15+E27</f>
        <v>13699554</v>
      </c>
      <c r="F28" s="289">
        <f>+F15+F27</f>
        <v>14073758</v>
      </c>
      <c r="G28" s="290">
        <f t="shared" si="4"/>
        <v>0.027315049818410146</v>
      </c>
      <c r="H28" s="288">
        <f>+H15+H27</f>
        <v>13699554</v>
      </c>
      <c r="I28" s="289">
        <f>+I15+I27</f>
        <v>14209847</v>
      </c>
      <c r="J28" s="290">
        <f t="shared" si="5"/>
        <v>0.03724887686124673</v>
      </c>
    </row>
    <row r="29" spans="1:10" ht="15">
      <c r="A29" s="274" t="s">
        <v>93</v>
      </c>
      <c r="B29" s="275"/>
      <c r="C29" s="276"/>
      <c r="D29" s="276"/>
      <c r="E29" s="275"/>
      <c r="F29" s="276"/>
      <c r="G29" s="276"/>
      <c r="H29" s="275"/>
      <c r="I29" s="276"/>
      <c r="J29" s="276"/>
    </row>
    <row r="30" spans="1:10" ht="15">
      <c r="A30" s="277" t="s">
        <v>150</v>
      </c>
      <c r="B30" s="278"/>
      <c r="C30" s="279"/>
      <c r="D30" s="280"/>
      <c r="E30" s="278"/>
      <c r="F30" s="279"/>
      <c r="G30" s="280"/>
      <c r="H30" s="278"/>
      <c r="I30" s="279"/>
      <c r="J30" s="280"/>
    </row>
    <row r="31" spans="1:10" ht="15.75" thickBot="1">
      <c r="A31" s="155" t="s">
        <v>151</v>
      </c>
      <c r="B31" s="157">
        <v>847689</v>
      </c>
      <c r="C31" s="281">
        <v>766418</v>
      </c>
      <c r="D31" s="282">
        <f aca="true" t="shared" si="6" ref="D31:D37">(C31-B31)/B31</f>
        <v>-0.09587360458847526</v>
      </c>
      <c r="E31" s="157">
        <v>847689</v>
      </c>
      <c r="F31" s="281">
        <v>656202</v>
      </c>
      <c r="G31" s="282">
        <f aca="true" t="shared" si="7" ref="G31:G37">(F31-E31)/E31</f>
        <v>-0.22589298669677205</v>
      </c>
      <c r="H31" s="157">
        <v>847689</v>
      </c>
      <c r="I31" s="281">
        <v>782255</v>
      </c>
      <c r="J31" s="282">
        <f aca="true" t="shared" si="8" ref="J31:J37">(I31-H31)/H31</f>
        <v>-0.07719104530081197</v>
      </c>
    </row>
    <row r="32" spans="1:10" ht="15.75" thickBot="1">
      <c r="A32" s="155" t="s">
        <v>152</v>
      </c>
      <c r="B32" s="157">
        <v>888840</v>
      </c>
      <c r="C32" s="281">
        <v>950671</v>
      </c>
      <c r="D32" s="282">
        <f t="shared" si="6"/>
        <v>0.06956370100355519</v>
      </c>
      <c r="E32" s="157">
        <v>888840</v>
      </c>
      <c r="F32" s="281">
        <v>930722</v>
      </c>
      <c r="G32" s="282">
        <f t="shared" si="7"/>
        <v>0.04711984159128752</v>
      </c>
      <c r="H32" s="157">
        <v>888840</v>
      </c>
      <c r="I32" s="281">
        <v>866238</v>
      </c>
      <c r="J32" s="282">
        <f t="shared" si="8"/>
        <v>-0.02542864857567166</v>
      </c>
    </row>
    <row r="33" spans="1:10" ht="15.75" thickBot="1">
      <c r="A33" s="155" t="s">
        <v>153</v>
      </c>
      <c r="B33" s="157">
        <v>163362</v>
      </c>
      <c r="C33" s="281">
        <v>156179</v>
      </c>
      <c r="D33" s="282">
        <f t="shared" si="6"/>
        <v>-0.04396983386589293</v>
      </c>
      <c r="E33" s="157">
        <v>163362</v>
      </c>
      <c r="F33" s="281">
        <v>200054</v>
      </c>
      <c r="G33" s="282">
        <f t="shared" si="7"/>
        <v>0.22460547740600628</v>
      </c>
      <c r="H33" s="157">
        <v>163362</v>
      </c>
      <c r="I33" s="281">
        <v>227088</v>
      </c>
      <c r="J33" s="282">
        <f t="shared" si="8"/>
        <v>0.3900907187718074</v>
      </c>
    </row>
    <row r="34" spans="1:10" ht="15.75" thickBot="1">
      <c r="A34" s="155" t="s">
        <v>154</v>
      </c>
      <c r="B34" s="157">
        <v>161592</v>
      </c>
      <c r="C34" s="281">
        <v>153375</v>
      </c>
      <c r="D34" s="282">
        <f t="shared" si="6"/>
        <v>-0.050850289618297934</v>
      </c>
      <c r="E34" s="157">
        <v>161592</v>
      </c>
      <c r="F34" s="281">
        <v>151445</v>
      </c>
      <c r="G34" s="282">
        <f t="shared" si="7"/>
        <v>-0.06279395019555424</v>
      </c>
      <c r="H34" s="157">
        <v>161592</v>
      </c>
      <c r="I34" s="281">
        <v>200062</v>
      </c>
      <c r="J34" s="282">
        <f t="shared" si="8"/>
        <v>0.23806871627308282</v>
      </c>
    </row>
    <row r="35" spans="1:10" ht="15.75" thickBot="1">
      <c r="A35" s="155" t="s">
        <v>155</v>
      </c>
      <c r="B35" s="157">
        <v>2734</v>
      </c>
      <c r="C35" s="281">
        <v>1360</v>
      </c>
      <c r="D35" s="282">
        <f t="shared" si="6"/>
        <v>-0.5025603511338698</v>
      </c>
      <c r="E35" s="157">
        <v>2734</v>
      </c>
      <c r="F35" s="281">
        <v>1139</v>
      </c>
      <c r="G35" s="282">
        <f t="shared" si="7"/>
        <v>-0.583394294074616</v>
      </c>
      <c r="H35" s="157">
        <v>2734</v>
      </c>
      <c r="I35" s="281">
        <v>1139</v>
      </c>
      <c r="J35" s="282">
        <f t="shared" si="8"/>
        <v>-0.583394294074616</v>
      </c>
    </row>
    <row r="36" spans="1:10" ht="15.75" thickBot="1">
      <c r="A36" s="160" t="s">
        <v>222</v>
      </c>
      <c r="B36" s="162">
        <v>49746</v>
      </c>
      <c r="C36" s="283">
        <v>49399</v>
      </c>
      <c r="D36" s="285">
        <f t="shared" si="6"/>
        <v>-0.006975435210871226</v>
      </c>
      <c r="E36" s="162">
        <v>49746</v>
      </c>
      <c r="F36" s="283">
        <v>43019</v>
      </c>
      <c r="G36" s="285">
        <f t="shared" si="7"/>
        <v>-0.13522695292083786</v>
      </c>
      <c r="H36" s="162">
        <v>49746</v>
      </c>
      <c r="I36" s="283">
        <v>52321</v>
      </c>
      <c r="J36" s="285">
        <f t="shared" si="8"/>
        <v>0.05176295581554296</v>
      </c>
    </row>
    <row r="37" spans="1:10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6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7"/>
        <v>-0.06214962135098864</v>
      </c>
      <c r="H37" s="165">
        <f>SUM(H31:H36)</f>
        <v>2113963</v>
      </c>
      <c r="I37" s="284">
        <f>SUM(I31:I36)</f>
        <v>2129103</v>
      </c>
      <c r="J37" s="286">
        <f t="shared" si="8"/>
        <v>0.007161903968990943</v>
      </c>
    </row>
    <row r="38" spans="1:10" ht="15">
      <c r="A38" s="277" t="s">
        <v>157</v>
      </c>
      <c r="B38" s="278"/>
      <c r="C38" s="279"/>
      <c r="D38" s="280"/>
      <c r="E38" s="278"/>
      <c r="F38" s="279"/>
      <c r="G38" s="280"/>
      <c r="H38" s="278"/>
      <c r="I38" s="279"/>
      <c r="J38" s="280"/>
    </row>
    <row r="39" spans="1:10" ht="15.75" thickBot="1">
      <c r="A39" s="155" t="s">
        <v>151</v>
      </c>
      <c r="B39" s="157">
        <v>2277429</v>
      </c>
      <c r="C39" s="281">
        <v>2521441</v>
      </c>
      <c r="D39" s="282">
        <f aca="true" t="shared" si="9" ref="D39:D45">(C39-B39)/B39</f>
        <v>0.10714362555320056</v>
      </c>
      <c r="E39" s="157">
        <v>2277429</v>
      </c>
      <c r="F39" s="281">
        <v>2514525</v>
      </c>
      <c r="G39" s="282">
        <f aca="true" t="shared" si="10" ref="G39:G45">(F39-E39)/E39</f>
        <v>0.10410686787601282</v>
      </c>
      <c r="H39" s="157">
        <v>2277429</v>
      </c>
      <c r="I39" s="281">
        <v>2353842</v>
      </c>
      <c r="J39" s="282">
        <f aca="true" t="shared" si="11" ref="J39:J45">(I39-H39)/H39</f>
        <v>0.03355230832662621</v>
      </c>
    </row>
    <row r="40" spans="1:10" ht="15.75" thickBot="1">
      <c r="A40" s="155" t="s">
        <v>152</v>
      </c>
      <c r="B40" s="156">
        <v>158</v>
      </c>
      <c r="C40" s="291">
        <v>158</v>
      </c>
      <c r="D40" s="282">
        <f t="shared" si="9"/>
        <v>0</v>
      </c>
      <c r="E40" s="156">
        <v>158</v>
      </c>
      <c r="F40" s="291">
        <v>158</v>
      </c>
      <c r="G40" s="282">
        <f t="shared" si="10"/>
        <v>0</v>
      </c>
      <c r="H40" s="156">
        <v>158</v>
      </c>
      <c r="I40" s="291">
        <v>158</v>
      </c>
      <c r="J40" s="282">
        <f t="shared" si="11"/>
        <v>0</v>
      </c>
    </row>
    <row r="41" spans="1:10" ht="15.75" thickBot="1">
      <c r="A41" s="155" t="s">
        <v>154</v>
      </c>
      <c r="B41" s="157">
        <v>216744</v>
      </c>
      <c r="C41" s="281">
        <v>221537</v>
      </c>
      <c r="D41" s="282">
        <f t="shared" si="9"/>
        <v>0.022113645591112095</v>
      </c>
      <c r="E41" s="157">
        <v>216744</v>
      </c>
      <c r="F41" s="281">
        <v>229319</v>
      </c>
      <c r="G41" s="282">
        <f t="shared" si="10"/>
        <v>0.058017753663307865</v>
      </c>
      <c r="H41" s="157">
        <v>216744</v>
      </c>
      <c r="I41" s="281">
        <v>234802</v>
      </c>
      <c r="J41" s="282">
        <f t="shared" si="11"/>
        <v>0.08331487838186985</v>
      </c>
    </row>
    <row r="42" spans="1:10" ht="15.75" thickBot="1">
      <c r="A42" s="155" t="s">
        <v>158</v>
      </c>
      <c r="B42" s="157">
        <v>705700</v>
      </c>
      <c r="C42" s="281">
        <v>700242</v>
      </c>
      <c r="D42" s="282">
        <f t="shared" si="9"/>
        <v>-0.007734164659203627</v>
      </c>
      <c r="E42" s="157">
        <v>705700</v>
      </c>
      <c r="F42" s="281">
        <v>701487</v>
      </c>
      <c r="G42" s="282">
        <f t="shared" si="10"/>
        <v>-0.00596995890605073</v>
      </c>
      <c r="H42" s="157">
        <v>705700</v>
      </c>
      <c r="I42" s="281">
        <v>690887</v>
      </c>
      <c r="J42" s="282">
        <f t="shared" si="11"/>
        <v>-0.020990505880685843</v>
      </c>
    </row>
    <row r="43" spans="1:10" ht="15.75" thickBot="1">
      <c r="A43" s="160" t="s">
        <v>223</v>
      </c>
      <c r="B43" s="161">
        <v>600</v>
      </c>
      <c r="C43" s="292">
        <v>618</v>
      </c>
      <c r="D43" s="282">
        <f t="shared" si="9"/>
        <v>0.03</v>
      </c>
      <c r="E43" s="161">
        <v>600</v>
      </c>
      <c r="F43" s="292">
        <v>657</v>
      </c>
      <c r="G43" s="282">
        <f>(F43-E43)/E43</f>
        <v>0.095</v>
      </c>
      <c r="H43" s="161">
        <v>600</v>
      </c>
      <c r="I43" s="292">
        <v>613</v>
      </c>
      <c r="J43" s="282">
        <f t="shared" si="11"/>
        <v>0.021666666666666667</v>
      </c>
    </row>
    <row r="44" spans="1:10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9"/>
        <v>0.07603656903904261</v>
      </c>
      <c r="E44" s="165">
        <f>SUM(E39:E43)</f>
        <v>3200631</v>
      </c>
      <c r="F44" s="284">
        <f>SUM(F39:F43)</f>
        <v>3446146</v>
      </c>
      <c r="G44" s="286">
        <f t="shared" si="10"/>
        <v>0.07670831157981035</v>
      </c>
      <c r="H44" s="165">
        <f>SUM(H39:H43)</f>
        <v>3200631</v>
      </c>
      <c r="I44" s="284">
        <f>SUM(I39:I43)</f>
        <v>3280302</v>
      </c>
      <c r="J44" s="286">
        <f t="shared" si="11"/>
        <v>0.024892279053724094</v>
      </c>
    </row>
    <row r="45" spans="1:10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9"/>
        <v>0.03891247384089923</v>
      </c>
      <c r="E45" s="288">
        <f>+E37+E44</f>
        <v>5314594</v>
      </c>
      <c r="F45" s="289">
        <f>+F37+F44</f>
        <v>5428727</v>
      </c>
      <c r="G45" s="290">
        <f t="shared" si="10"/>
        <v>0.021475393981177114</v>
      </c>
      <c r="H45" s="288">
        <f>+H37+H44</f>
        <v>5314594</v>
      </c>
      <c r="I45" s="289">
        <f>+I37+I44</f>
        <v>5409405</v>
      </c>
      <c r="J45" s="290">
        <f t="shared" si="11"/>
        <v>0.017839744672876235</v>
      </c>
    </row>
    <row r="46" spans="1:10" ht="15">
      <c r="A46" s="274" t="s">
        <v>162</v>
      </c>
      <c r="B46" s="275"/>
      <c r="C46" s="276"/>
      <c r="D46" s="276"/>
      <c r="E46" s="275"/>
      <c r="F46" s="276"/>
      <c r="G46" s="276"/>
      <c r="H46" s="275"/>
      <c r="I46" s="276"/>
      <c r="J46" s="276"/>
    </row>
    <row r="47" spans="1:10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  <c r="H47" s="165">
        <v>8346719</v>
      </c>
      <c r="I47" s="284">
        <v>8760740</v>
      </c>
      <c r="J47" s="286">
        <f>(I47-H47)/H47</f>
        <v>0.049602843943829904</v>
      </c>
    </row>
    <row r="48" spans="1:10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  <c r="H48" s="162">
        <v>38241</v>
      </c>
      <c r="I48" s="283">
        <v>39702</v>
      </c>
      <c r="J48" s="285">
        <f>(I48-H48)/H48</f>
        <v>0.0382050678591041</v>
      </c>
    </row>
    <row r="49" spans="1:10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  <c r="H49" s="288">
        <f>SUM(H47:H48)</f>
        <v>8384960</v>
      </c>
      <c r="I49" s="289">
        <f>SUM(I47:I48)</f>
        <v>8800442</v>
      </c>
      <c r="J49" s="290">
        <f>(I49-H49)/H49</f>
        <v>0.049550862496660686</v>
      </c>
    </row>
    <row r="50" spans="1:10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  <c r="H50" s="294">
        <f>+H45+H49</f>
        <v>13699554</v>
      </c>
      <c r="I50" s="295">
        <f>+I45+I49</f>
        <v>14209847</v>
      </c>
      <c r="J50" s="296">
        <f>(I50-H50)/H50</f>
        <v>0.03724887686124673</v>
      </c>
    </row>
    <row r="53" spans="1:5" ht="18.75">
      <c r="A53" s="179" t="s">
        <v>165</v>
      </c>
      <c r="B53" s="380"/>
      <c r="C53" s="380"/>
      <c r="D53" s="380"/>
      <c r="E53" s="380"/>
    </row>
    <row r="54" spans="1:5" ht="15">
      <c r="A54" s="352" t="s">
        <v>231</v>
      </c>
      <c r="B54" s="380"/>
      <c r="C54" s="380"/>
      <c r="D54" s="380"/>
      <c r="E54" s="380"/>
    </row>
    <row r="55" spans="1:5" ht="15">
      <c r="A55" s="337" t="s">
        <v>131</v>
      </c>
      <c r="B55" s="380"/>
      <c r="C55" s="380"/>
      <c r="D55" s="380"/>
      <c r="E55" s="380"/>
    </row>
    <row r="56" spans="1:5" ht="15">
      <c r="A56" s="146" t="s">
        <v>132</v>
      </c>
      <c r="B56" s="380"/>
      <c r="C56" s="380"/>
      <c r="D56" s="380"/>
      <c r="E56" s="380"/>
    </row>
    <row r="57" spans="2:5" ht="15.75" thickBot="1">
      <c r="B57" s="380"/>
      <c r="C57" s="380"/>
      <c r="D57" s="380"/>
      <c r="E57" s="380"/>
    </row>
    <row r="58" spans="1:25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205</v>
      </c>
      <c r="H58" s="256" t="s">
        <v>98</v>
      </c>
      <c r="I58" s="299" t="s">
        <v>225</v>
      </c>
      <c r="J58" s="256" t="s">
        <v>98</v>
      </c>
      <c r="K58" s="256" t="s">
        <v>99</v>
      </c>
      <c r="L58" s="256" t="s">
        <v>193</v>
      </c>
      <c r="M58" s="299" t="s">
        <v>218</v>
      </c>
      <c r="N58" s="298" t="s">
        <v>204</v>
      </c>
      <c r="O58" s="299" t="s">
        <v>224</v>
      </c>
      <c r="P58" s="298" t="s">
        <v>209</v>
      </c>
      <c r="Q58" s="298" t="s">
        <v>98</v>
      </c>
      <c r="R58" s="299" t="s">
        <v>234</v>
      </c>
      <c r="S58" s="298" t="s">
        <v>98</v>
      </c>
      <c r="T58" s="298" t="s">
        <v>99</v>
      </c>
      <c r="U58" s="298" t="s">
        <v>207</v>
      </c>
      <c r="V58" s="298" t="s">
        <v>98</v>
      </c>
      <c r="W58" s="299" t="s">
        <v>233</v>
      </c>
      <c r="X58" s="299" t="s">
        <v>98</v>
      </c>
      <c r="Y58" s="298" t="s">
        <v>99</v>
      </c>
    </row>
    <row r="59" spans="1:25" ht="15.75" thickTop="1">
      <c r="A59" s="300" t="s">
        <v>168</v>
      </c>
      <c r="B59" s="301"/>
      <c r="C59" s="301"/>
      <c r="D59" s="302"/>
      <c r="E59" s="303"/>
      <c r="F59" s="301"/>
      <c r="G59" s="301"/>
      <c r="H59" s="301"/>
      <c r="I59" s="302"/>
      <c r="J59" s="301"/>
      <c r="K59" s="301"/>
      <c r="L59" s="301"/>
      <c r="M59" s="302"/>
      <c r="N59" s="301"/>
      <c r="O59" s="302"/>
      <c r="P59" s="301"/>
      <c r="Q59" s="301"/>
      <c r="R59" s="302"/>
      <c r="S59" s="301"/>
      <c r="T59" s="301"/>
      <c r="U59" s="301"/>
      <c r="V59" s="301"/>
      <c r="W59" s="302"/>
      <c r="X59" s="303"/>
      <c r="Y59" s="301"/>
    </row>
    <row r="60" spans="1:25" ht="15.75" thickBot="1">
      <c r="A60" s="304" t="s">
        <v>169</v>
      </c>
      <c r="B60" s="305">
        <v>2104216</v>
      </c>
      <c r="C60" s="306">
        <f aca="true" t="shared" si="12" ref="C60:C81">+B60/$B$60</f>
        <v>1</v>
      </c>
      <c r="D60" s="305">
        <v>2041823</v>
      </c>
      <c r="E60" s="306">
        <f aca="true" t="shared" si="13" ref="E60:E81">+D60/$D$60</f>
        <v>1</v>
      </c>
      <c r="F60" s="306">
        <f>(D60-B60)/B60</f>
        <v>-0.029651423618107648</v>
      </c>
      <c r="G60" s="305">
        <v>4205283</v>
      </c>
      <c r="H60" s="338">
        <f aca="true" t="shared" si="14" ref="H60:H81">+G60/$G$60</f>
        <v>1</v>
      </c>
      <c r="I60" s="305">
        <v>4159066</v>
      </c>
      <c r="J60" s="306">
        <f aca="true" t="shared" si="15" ref="J60:J81">+I60/$I$60</f>
        <v>1</v>
      </c>
      <c r="K60" s="306">
        <f>(I60-G60)/G60</f>
        <v>-0.010990223487931728</v>
      </c>
      <c r="L60" s="305">
        <v>2104216</v>
      </c>
      <c r="M60" s="305">
        <v>2041823</v>
      </c>
      <c r="N60" s="305">
        <v>2101067</v>
      </c>
      <c r="O60" s="305">
        <v>2117243</v>
      </c>
      <c r="P60" s="305">
        <v>2214012</v>
      </c>
      <c r="Q60" s="306">
        <f aca="true" t="shared" si="16" ref="Q60:Q81">+P60/$P$60</f>
        <v>1</v>
      </c>
      <c r="R60" s="305">
        <v>2232343</v>
      </c>
      <c r="S60" s="306">
        <f aca="true" t="shared" si="17" ref="S60:S81">+R60/$R$60</f>
        <v>1</v>
      </c>
      <c r="T60" s="306">
        <f>(R60-P60)/P60</f>
        <v>0.008279539586957974</v>
      </c>
      <c r="U60" s="305">
        <f>+L60+N60+P60</f>
        <v>6419295</v>
      </c>
      <c r="V60" s="306">
        <f aca="true" t="shared" si="18" ref="V60:V81">+U60/$U$60</f>
        <v>1</v>
      </c>
      <c r="W60" s="305">
        <f>+M60+O60+R60</f>
        <v>6391409</v>
      </c>
      <c r="X60" s="306">
        <f aca="true" t="shared" si="19" ref="X60:X81">+W60/$W$60</f>
        <v>1</v>
      </c>
      <c r="Y60" s="306">
        <f>(W60-U60)/U60</f>
        <v>-0.004344090745167499</v>
      </c>
    </row>
    <row r="61" spans="1:25" ht="15.75" thickBot="1">
      <c r="A61" s="307" t="s">
        <v>45</v>
      </c>
      <c r="B61" s="308">
        <v>-1196310</v>
      </c>
      <c r="C61" s="309">
        <f t="shared" si="12"/>
        <v>-0.5685300368403243</v>
      </c>
      <c r="D61" s="310">
        <v>-1150561</v>
      </c>
      <c r="E61" s="311">
        <f t="shared" si="13"/>
        <v>-0.5634969338674312</v>
      </c>
      <c r="F61" s="309">
        <f aca="true" t="shared" si="20" ref="F61:F81">(D61-B61)/B61</f>
        <v>-0.038241760078909316</v>
      </c>
      <c r="G61" s="308">
        <v>-2399295</v>
      </c>
      <c r="H61" s="339">
        <f t="shared" si="14"/>
        <v>-0.5705430526316541</v>
      </c>
      <c r="I61" s="310">
        <v>-2333030</v>
      </c>
      <c r="J61" s="309">
        <f t="shared" si="15"/>
        <v>-0.5609504633973108</v>
      </c>
      <c r="K61" s="309">
        <f aca="true" t="shared" si="21" ref="K61:K87">(I61-G61)/G61</f>
        <v>-0.02761852960973953</v>
      </c>
      <c r="L61" s="308">
        <v>-1196310</v>
      </c>
      <c r="M61" s="310">
        <v>-1150561</v>
      </c>
      <c r="N61" s="308">
        <v>-1202985</v>
      </c>
      <c r="O61" s="310">
        <v>-1182469</v>
      </c>
      <c r="P61" s="308">
        <v>-1279858</v>
      </c>
      <c r="Q61" s="309">
        <f t="shared" si="16"/>
        <v>-0.5780718442357132</v>
      </c>
      <c r="R61" s="310">
        <v>-1236124</v>
      </c>
      <c r="S61" s="309">
        <f t="shared" si="17"/>
        <v>-0.5537339020034108</v>
      </c>
      <c r="T61" s="309">
        <f aca="true" t="shared" si="22" ref="T61:T87">(R61-P61)/P61</f>
        <v>-0.03417097834290991</v>
      </c>
      <c r="U61" s="308">
        <f aca="true" t="shared" si="23" ref="U61:U87">+L61+N61+P61</f>
        <v>-3679153</v>
      </c>
      <c r="V61" s="309">
        <f t="shared" si="18"/>
        <v>-0.5731397295185842</v>
      </c>
      <c r="W61" s="310">
        <f aca="true" t="shared" si="24" ref="W61:W87">+M61+O61+R61</f>
        <v>-3569154</v>
      </c>
      <c r="X61" s="311">
        <f t="shared" si="19"/>
        <v>-0.5584299174094476</v>
      </c>
      <c r="Y61" s="309">
        <f aca="true" t="shared" si="25" ref="Y61:Y81">(W61-U61)/U61</f>
        <v>-0.029897914003576366</v>
      </c>
    </row>
    <row r="62" spans="1:25" ht="15.75" thickBot="1">
      <c r="A62" s="312" t="s">
        <v>95</v>
      </c>
      <c r="B62" s="313">
        <f>SUM(B60:B61)</f>
        <v>907906</v>
      </c>
      <c r="C62" s="314">
        <f t="shared" si="12"/>
        <v>0.4314699631596756</v>
      </c>
      <c r="D62" s="315">
        <f>SUM(D60:D61)</f>
        <v>891262</v>
      </c>
      <c r="E62" s="316">
        <f t="shared" si="13"/>
        <v>0.4365030661325688</v>
      </c>
      <c r="F62" s="314">
        <f t="shared" si="20"/>
        <v>-0.01833229431240679</v>
      </c>
      <c r="G62" s="313">
        <v>1805988</v>
      </c>
      <c r="H62" s="340">
        <f t="shared" si="14"/>
        <v>0.42945694736834594</v>
      </c>
      <c r="I62" s="315">
        <v>1826036</v>
      </c>
      <c r="J62" s="314">
        <f t="shared" si="15"/>
        <v>0.43904953660268914</v>
      </c>
      <c r="K62" s="314">
        <f t="shared" si="21"/>
        <v>0.011100848953592162</v>
      </c>
      <c r="L62" s="313">
        <v>907906</v>
      </c>
      <c r="M62" s="315">
        <f>SUM(M60:M61)</f>
        <v>891262</v>
      </c>
      <c r="N62" s="313">
        <f>SUM(N60:N61)</f>
        <v>898082</v>
      </c>
      <c r="O62" s="315">
        <f>SUM(O60:O61)</f>
        <v>934774</v>
      </c>
      <c r="P62" s="313">
        <v>934154</v>
      </c>
      <c r="Q62" s="314">
        <f t="shared" si="16"/>
        <v>0.4219281557642867</v>
      </c>
      <c r="R62" s="315">
        <v>996219</v>
      </c>
      <c r="S62" s="314">
        <f t="shared" si="17"/>
        <v>0.44626609799658923</v>
      </c>
      <c r="T62" s="314">
        <f t="shared" si="22"/>
        <v>0.06643979472335397</v>
      </c>
      <c r="U62" s="313">
        <f t="shared" si="23"/>
        <v>2740142</v>
      </c>
      <c r="V62" s="314">
        <f t="shared" si="18"/>
        <v>0.4268602704814158</v>
      </c>
      <c r="W62" s="315">
        <f t="shared" si="24"/>
        <v>2822255</v>
      </c>
      <c r="X62" s="316">
        <f t="shared" si="19"/>
        <v>0.4415700825905524</v>
      </c>
      <c r="Y62" s="314">
        <f t="shared" si="25"/>
        <v>0.029966695156674363</v>
      </c>
    </row>
    <row r="63" spans="1:25" ht="15.75" thickBot="1">
      <c r="A63" s="307" t="s">
        <v>170</v>
      </c>
      <c r="B63" s="308">
        <v>-97009</v>
      </c>
      <c r="C63" s="309">
        <f t="shared" si="12"/>
        <v>-0.046102206237382475</v>
      </c>
      <c r="D63" s="310">
        <v>-100251</v>
      </c>
      <c r="E63" s="311">
        <f t="shared" si="13"/>
        <v>-0.049098771049204556</v>
      </c>
      <c r="F63" s="309">
        <f t="shared" si="20"/>
        <v>0.03341957962663258</v>
      </c>
      <c r="G63" s="308">
        <v>-193987</v>
      </c>
      <c r="H63" s="339">
        <f t="shared" si="14"/>
        <v>-0.0461293568114203</v>
      </c>
      <c r="I63" s="310">
        <v>-195591</v>
      </c>
      <c r="J63" s="309">
        <f t="shared" si="15"/>
        <v>-0.04702762591408744</v>
      </c>
      <c r="K63" s="309">
        <f t="shared" si="21"/>
        <v>0.008268595318242975</v>
      </c>
      <c r="L63" s="308">
        <v>-97009</v>
      </c>
      <c r="M63" s="310">
        <v>-100251</v>
      </c>
      <c r="N63" s="308">
        <v>-96978</v>
      </c>
      <c r="O63" s="310">
        <v>-95340</v>
      </c>
      <c r="P63" s="308">
        <v>-99902</v>
      </c>
      <c r="Q63" s="309">
        <f t="shared" si="16"/>
        <v>-0.04512260999488711</v>
      </c>
      <c r="R63" s="310">
        <v>-97458</v>
      </c>
      <c r="S63" s="309">
        <f t="shared" si="17"/>
        <v>-0.04365726951458625</v>
      </c>
      <c r="T63" s="309">
        <f t="shared" si="22"/>
        <v>-0.0244639746952013</v>
      </c>
      <c r="U63" s="308">
        <f t="shared" si="23"/>
        <v>-293889</v>
      </c>
      <c r="V63" s="309">
        <f t="shared" si="18"/>
        <v>-0.045782130280661665</v>
      </c>
      <c r="W63" s="310">
        <f t="shared" si="24"/>
        <v>-293049</v>
      </c>
      <c r="X63" s="311">
        <f t="shared" si="19"/>
        <v>-0.04585045331944803</v>
      </c>
      <c r="Y63" s="309">
        <f t="shared" si="25"/>
        <v>-0.002858221981768627</v>
      </c>
    </row>
    <row r="64" spans="1:25" ht="15.75" thickBot="1">
      <c r="A64" s="307" t="s">
        <v>171</v>
      </c>
      <c r="B64" s="308">
        <v>-547935</v>
      </c>
      <c r="C64" s="309">
        <f t="shared" si="12"/>
        <v>-0.2603986472871606</v>
      </c>
      <c r="D64" s="310">
        <v>-563544</v>
      </c>
      <c r="E64" s="311">
        <f t="shared" si="13"/>
        <v>-0.2760004172741712</v>
      </c>
      <c r="F64" s="309">
        <f t="shared" si="20"/>
        <v>0.028486955569547483</v>
      </c>
      <c r="G64" s="308">
        <v>-1128655</v>
      </c>
      <c r="H64" s="339">
        <f t="shared" si="14"/>
        <v>-0.26838978494431887</v>
      </c>
      <c r="I64" s="310">
        <v>-1188495</v>
      </c>
      <c r="J64" s="309">
        <f t="shared" si="15"/>
        <v>-0.2857600720931094</v>
      </c>
      <c r="K64" s="309">
        <f t="shared" si="21"/>
        <v>0.05301885873008138</v>
      </c>
      <c r="L64" s="308">
        <v>-547935</v>
      </c>
      <c r="M64" s="310">
        <v>-563544</v>
      </c>
      <c r="N64" s="308">
        <v>-580720</v>
      </c>
      <c r="O64" s="310">
        <v>-624951</v>
      </c>
      <c r="P64" s="308">
        <v>-596608</v>
      </c>
      <c r="Q64" s="309">
        <f t="shared" si="16"/>
        <v>-0.2694691808355149</v>
      </c>
      <c r="R64" s="310">
        <v>-656668</v>
      </c>
      <c r="S64" s="309">
        <f t="shared" si="17"/>
        <v>-0.2941608883581063</v>
      </c>
      <c r="T64" s="309">
        <f t="shared" si="22"/>
        <v>0.10066911606951298</v>
      </c>
      <c r="U64" s="308">
        <f t="shared" si="23"/>
        <v>-1725263</v>
      </c>
      <c r="V64" s="309">
        <f t="shared" si="18"/>
        <v>-0.2687620681087253</v>
      </c>
      <c r="W64" s="310">
        <f t="shared" si="24"/>
        <v>-1845163</v>
      </c>
      <c r="X64" s="311">
        <f t="shared" si="19"/>
        <v>-0.2886942456663312</v>
      </c>
      <c r="Y64" s="309">
        <f t="shared" si="25"/>
        <v>0.06949665065558121</v>
      </c>
    </row>
    <row r="65" spans="1:25" ht="15.75" thickBot="1">
      <c r="A65" s="307" t="s">
        <v>172</v>
      </c>
      <c r="B65" s="308">
        <v>-34692</v>
      </c>
      <c r="C65" s="309">
        <f t="shared" si="12"/>
        <v>-0.016486900584350657</v>
      </c>
      <c r="D65" s="310">
        <v>-32942</v>
      </c>
      <c r="E65" s="311">
        <f t="shared" si="13"/>
        <v>-0.016133621768390307</v>
      </c>
      <c r="F65" s="309">
        <f t="shared" si="20"/>
        <v>-0.050443906376109765</v>
      </c>
      <c r="G65" s="308">
        <v>-69304</v>
      </c>
      <c r="H65" s="339">
        <f t="shared" si="14"/>
        <v>-0.01648022261521995</v>
      </c>
      <c r="I65" s="310">
        <v>-66382</v>
      </c>
      <c r="J65" s="309">
        <f t="shared" si="15"/>
        <v>-0.015960795043887258</v>
      </c>
      <c r="K65" s="309">
        <f t="shared" si="21"/>
        <v>-0.04216206856747085</v>
      </c>
      <c r="L65" s="308">
        <v>-34692</v>
      </c>
      <c r="M65" s="310">
        <v>-32942</v>
      </c>
      <c r="N65" s="308">
        <v>-34612</v>
      </c>
      <c r="O65" s="310">
        <v>-33440</v>
      </c>
      <c r="P65" s="308">
        <v>-37705</v>
      </c>
      <c r="Q65" s="309">
        <f t="shared" si="16"/>
        <v>-0.01703016966484373</v>
      </c>
      <c r="R65" s="310">
        <v>-35038</v>
      </c>
      <c r="S65" s="309">
        <f t="shared" si="17"/>
        <v>-0.01569561666822706</v>
      </c>
      <c r="T65" s="309">
        <f t="shared" si="22"/>
        <v>-0.07073332449277284</v>
      </c>
      <c r="U65" s="308">
        <f t="shared" si="23"/>
        <v>-107009</v>
      </c>
      <c r="V65" s="309">
        <f t="shared" si="18"/>
        <v>-0.01666989910885853</v>
      </c>
      <c r="W65" s="310">
        <f t="shared" si="24"/>
        <v>-101420</v>
      </c>
      <c r="X65" s="311">
        <f t="shared" si="19"/>
        <v>-0.015868175546268435</v>
      </c>
      <c r="Y65" s="309">
        <f t="shared" si="25"/>
        <v>-0.05222925174518031</v>
      </c>
    </row>
    <row r="66" spans="1:25" ht="15.75" thickBot="1">
      <c r="A66" s="307" t="s">
        <v>173</v>
      </c>
      <c r="B66" s="308">
        <v>3848</v>
      </c>
      <c r="C66" s="309">
        <f t="shared" si="12"/>
        <v>0.0018287096001551172</v>
      </c>
      <c r="D66" s="310">
        <v>2176</v>
      </c>
      <c r="E66" s="311">
        <f t="shared" si="13"/>
        <v>0.0010657143150997908</v>
      </c>
      <c r="F66" s="309">
        <f t="shared" si="20"/>
        <v>-0.43451143451143454</v>
      </c>
      <c r="G66" s="308">
        <v>15786</v>
      </c>
      <c r="H66" s="339">
        <f t="shared" si="14"/>
        <v>0.00375384962201117</v>
      </c>
      <c r="I66" s="310">
        <v>223</v>
      </c>
      <c r="J66" s="309">
        <f t="shared" si="15"/>
        <v>5.361780745965561E-05</v>
      </c>
      <c r="K66" s="309">
        <f t="shared" si="21"/>
        <v>-0.9858735588496136</v>
      </c>
      <c r="L66" s="308">
        <v>3848</v>
      </c>
      <c r="M66" s="310">
        <v>2176</v>
      </c>
      <c r="N66" s="308">
        <v>11938</v>
      </c>
      <c r="O66" s="310">
        <v>-1953</v>
      </c>
      <c r="P66" s="308">
        <v>1152</v>
      </c>
      <c r="Q66" s="309">
        <f t="shared" si="16"/>
        <v>0.0005203223830765144</v>
      </c>
      <c r="R66" s="310">
        <v>1107</v>
      </c>
      <c r="S66" s="309">
        <f t="shared" si="17"/>
        <v>0.0004958915363812819</v>
      </c>
      <c r="T66" s="309">
        <f t="shared" si="22"/>
        <v>-0.0390625</v>
      </c>
      <c r="U66" s="308">
        <f t="shared" si="23"/>
        <v>16938</v>
      </c>
      <c r="V66" s="309">
        <f t="shared" si="18"/>
        <v>0.0026386075106378504</v>
      </c>
      <c r="W66" s="310">
        <f t="shared" si="24"/>
        <v>1330</v>
      </c>
      <c r="X66" s="311">
        <f t="shared" si="19"/>
        <v>0.0002080918307684581</v>
      </c>
      <c r="Y66" s="309">
        <f t="shared" si="25"/>
        <v>-0.9214783327429449</v>
      </c>
    </row>
    <row r="67" spans="1:25" ht="15.75" thickBot="1">
      <c r="A67" s="307" t="s">
        <v>174</v>
      </c>
      <c r="B67" s="308">
        <v>1169</v>
      </c>
      <c r="C67" s="309">
        <f t="shared" si="12"/>
        <v>0.0005555513312321549</v>
      </c>
      <c r="D67" s="310">
        <v>7084</v>
      </c>
      <c r="E67" s="311">
        <f t="shared" si="13"/>
        <v>0.0034694486250767083</v>
      </c>
      <c r="F67" s="309">
        <f t="shared" si="20"/>
        <v>5.059880239520958</v>
      </c>
      <c r="G67" s="308">
        <v>8556</v>
      </c>
      <c r="H67" s="339">
        <f t="shared" si="14"/>
        <v>0.0020345836415765596</v>
      </c>
      <c r="I67" s="310">
        <v>21592</v>
      </c>
      <c r="J67" s="309">
        <f t="shared" si="15"/>
        <v>0.005191550218246116</v>
      </c>
      <c r="K67" s="309">
        <f t="shared" si="21"/>
        <v>1.5236091631603552</v>
      </c>
      <c r="L67" s="308">
        <v>1169</v>
      </c>
      <c r="M67" s="310">
        <v>7084</v>
      </c>
      <c r="N67" s="308">
        <v>7387</v>
      </c>
      <c r="O67" s="310">
        <v>14508</v>
      </c>
      <c r="P67" s="308">
        <v>8885</v>
      </c>
      <c r="Q67" s="309">
        <f t="shared" si="16"/>
        <v>0.00401307671322468</v>
      </c>
      <c r="R67" s="310">
        <v>-43</v>
      </c>
      <c r="S67" s="309">
        <f t="shared" si="17"/>
        <v>-1.9262272867565602E-05</v>
      </c>
      <c r="T67" s="309">
        <f t="shared" si="22"/>
        <v>-1.004839617332583</v>
      </c>
      <c r="U67" s="308">
        <f t="shared" si="23"/>
        <v>17441</v>
      </c>
      <c r="V67" s="309">
        <f t="shared" si="18"/>
        <v>0.002716965024975484</v>
      </c>
      <c r="W67" s="310">
        <f t="shared" si="24"/>
        <v>21549</v>
      </c>
      <c r="X67" s="311">
        <f t="shared" si="19"/>
        <v>0.0033715570385184235</v>
      </c>
      <c r="Y67" s="309">
        <f t="shared" si="25"/>
        <v>0.23553695315635573</v>
      </c>
    </row>
    <row r="68" spans="1:25" ht="15.75" thickBot="1">
      <c r="A68" s="304" t="s">
        <v>175</v>
      </c>
      <c r="B68" s="305">
        <f>SUM(B62:B67)</f>
        <v>233287</v>
      </c>
      <c r="C68" s="306">
        <f t="shared" si="12"/>
        <v>0.11086646998216913</v>
      </c>
      <c r="D68" s="305">
        <f>SUM(D62:D67)</f>
        <v>203785</v>
      </c>
      <c r="E68" s="306">
        <f t="shared" si="13"/>
        <v>0.09980541898097925</v>
      </c>
      <c r="F68" s="306">
        <f t="shared" si="20"/>
        <v>-0.1264622546477086</v>
      </c>
      <c r="G68" s="305">
        <v>438384</v>
      </c>
      <c r="H68" s="338">
        <f t="shared" si="14"/>
        <v>0.10424601626097459</v>
      </c>
      <c r="I68" s="305">
        <v>397383</v>
      </c>
      <c r="J68" s="306">
        <f t="shared" si="15"/>
        <v>0.09554621157731087</v>
      </c>
      <c r="K68" s="306">
        <f t="shared" si="21"/>
        <v>-0.09352759224789226</v>
      </c>
      <c r="L68" s="305">
        <v>233287</v>
      </c>
      <c r="M68" s="305">
        <f>SUM(M62:M67)</f>
        <v>203785</v>
      </c>
      <c r="N68" s="305">
        <f>SUM(N62:N67)</f>
        <v>205097</v>
      </c>
      <c r="O68" s="305">
        <f>SUM(O62:O67)</f>
        <v>193598</v>
      </c>
      <c r="P68" s="305">
        <v>209976</v>
      </c>
      <c r="Q68" s="306">
        <f t="shared" si="16"/>
        <v>0.09483959436534219</v>
      </c>
      <c r="R68" s="305">
        <v>208119</v>
      </c>
      <c r="S68" s="306">
        <f t="shared" si="17"/>
        <v>0.09322895271918338</v>
      </c>
      <c r="T68" s="306">
        <f t="shared" si="22"/>
        <v>-0.008843867870613784</v>
      </c>
      <c r="U68" s="305">
        <f t="shared" si="23"/>
        <v>648360</v>
      </c>
      <c r="V68" s="306">
        <f t="shared" si="18"/>
        <v>0.1010017455187836</v>
      </c>
      <c r="W68" s="305">
        <f t="shared" si="24"/>
        <v>605502</v>
      </c>
      <c r="X68" s="306">
        <f t="shared" si="19"/>
        <v>0.09473685692779167</v>
      </c>
      <c r="Y68" s="306">
        <f t="shared" si="25"/>
        <v>-0.06610216546363132</v>
      </c>
    </row>
    <row r="69" spans="1:25" ht="15.75" thickBot="1">
      <c r="A69" s="307" t="s">
        <v>176</v>
      </c>
      <c r="B69" s="308">
        <v>2165</v>
      </c>
      <c r="C69" s="309">
        <f t="shared" si="12"/>
        <v>0.0010288867682785418</v>
      </c>
      <c r="D69" s="310">
        <v>2452</v>
      </c>
      <c r="E69" s="311">
        <f t="shared" si="13"/>
        <v>0.0012008876381547275</v>
      </c>
      <c r="F69" s="309">
        <f t="shared" si="20"/>
        <v>0.1325635103926097</v>
      </c>
      <c r="G69" s="308">
        <v>4647</v>
      </c>
      <c r="H69" s="339">
        <f t="shared" si="14"/>
        <v>0.0011050385907440713</v>
      </c>
      <c r="I69" s="310">
        <v>6844</v>
      </c>
      <c r="J69" s="309">
        <f t="shared" si="15"/>
        <v>0.0016455617679546322</v>
      </c>
      <c r="K69" s="309">
        <f t="shared" si="21"/>
        <v>0.47277813643210675</v>
      </c>
      <c r="L69" s="308">
        <v>2165</v>
      </c>
      <c r="M69" s="310">
        <v>2452</v>
      </c>
      <c r="N69" s="308">
        <v>2482</v>
      </c>
      <c r="O69" s="310">
        <v>4392</v>
      </c>
      <c r="P69" s="308">
        <v>3061</v>
      </c>
      <c r="Q69" s="309">
        <f t="shared" si="16"/>
        <v>0.0013825579987823012</v>
      </c>
      <c r="R69" s="310">
        <v>3436</v>
      </c>
      <c r="S69" s="309">
        <f t="shared" si="17"/>
        <v>0.0015391899900687304</v>
      </c>
      <c r="T69" s="309">
        <f t="shared" si="22"/>
        <v>0.12250898399215943</v>
      </c>
      <c r="U69" s="308">
        <f t="shared" si="23"/>
        <v>7708</v>
      </c>
      <c r="V69" s="309">
        <f t="shared" si="18"/>
        <v>0.0012007549115596028</v>
      </c>
      <c r="W69" s="310">
        <f t="shared" si="24"/>
        <v>10280</v>
      </c>
      <c r="X69" s="311">
        <f t="shared" si="19"/>
        <v>0.0016084090378193604</v>
      </c>
      <c r="Y69" s="309">
        <f t="shared" si="25"/>
        <v>0.3336792942397509</v>
      </c>
    </row>
    <row r="70" spans="1:25" ht="15.75" thickBot="1">
      <c r="A70" s="307" t="s">
        <v>177</v>
      </c>
      <c r="B70" s="308">
        <v>-70846</v>
      </c>
      <c r="C70" s="309">
        <f t="shared" si="12"/>
        <v>-0.03366859676002844</v>
      </c>
      <c r="D70" s="310">
        <v>-82389</v>
      </c>
      <c r="E70" s="311">
        <f t="shared" si="13"/>
        <v>-0.0403507062071492</v>
      </c>
      <c r="F70" s="309">
        <f t="shared" si="20"/>
        <v>0.16293086412782656</v>
      </c>
      <c r="G70" s="308">
        <v>-152953</v>
      </c>
      <c r="H70" s="339">
        <f t="shared" si="14"/>
        <v>-0.036371630636986854</v>
      </c>
      <c r="I70" s="310">
        <v>-167973</v>
      </c>
      <c r="J70" s="309">
        <f t="shared" si="15"/>
        <v>-0.04038719270143826</v>
      </c>
      <c r="K70" s="309">
        <f t="shared" si="21"/>
        <v>0.098200100684524</v>
      </c>
      <c r="L70" s="308">
        <v>-70846</v>
      </c>
      <c r="M70" s="310">
        <v>-82389</v>
      </c>
      <c r="N70" s="308">
        <v>-82107</v>
      </c>
      <c r="O70" s="310">
        <v>-85584</v>
      </c>
      <c r="P70" s="308">
        <v>-85697</v>
      </c>
      <c r="Q70" s="309">
        <f t="shared" si="16"/>
        <v>-0.038706655609816024</v>
      </c>
      <c r="R70" s="310">
        <v>-71811</v>
      </c>
      <c r="S70" s="309">
        <f t="shared" si="17"/>
        <v>-0.032168443648668686</v>
      </c>
      <c r="T70" s="309">
        <f t="shared" si="22"/>
        <v>-0.1620360105954701</v>
      </c>
      <c r="U70" s="308">
        <f t="shared" si="23"/>
        <v>-238650</v>
      </c>
      <c r="V70" s="309">
        <f t="shared" si="18"/>
        <v>-0.03717697971506217</v>
      </c>
      <c r="W70" s="310">
        <f t="shared" si="24"/>
        <v>-239784</v>
      </c>
      <c r="X70" s="311">
        <f t="shared" si="19"/>
        <v>-0.037516610187205986</v>
      </c>
      <c r="Y70" s="309">
        <f t="shared" si="25"/>
        <v>0.004751728472658705</v>
      </c>
    </row>
    <row r="71" spans="1:25" ht="15.75" thickBot="1">
      <c r="A71" s="307" t="s">
        <v>227</v>
      </c>
      <c r="B71" s="308">
        <v>50453</v>
      </c>
      <c r="C71" s="309">
        <f t="shared" si="12"/>
        <v>0.023977101210141925</v>
      </c>
      <c r="D71" s="310">
        <v>54235</v>
      </c>
      <c r="E71" s="311">
        <f t="shared" si="13"/>
        <v>0.026562047738711927</v>
      </c>
      <c r="F71" s="309">
        <f t="shared" si="20"/>
        <v>0.07496085465680931</v>
      </c>
      <c r="G71" s="308">
        <v>50494</v>
      </c>
      <c r="H71" s="339">
        <f t="shared" si="14"/>
        <v>0.012007277512595466</v>
      </c>
      <c r="I71" s="310">
        <v>54321</v>
      </c>
      <c r="J71" s="309">
        <f t="shared" si="15"/>
        <v>0.013060865107694853</v>
      </c>
      <c r="K71" s="309">
        <f t="shared" si="21"/>
        <v>0.07579118311086466</v>
      </c>
      <c r="L71" s="308">
        <v>50453</v>
      </c>
      <c r="M71" s="310">
        <v>54235</v>
      </c>
      <c r="N71" s="308">
        <v>41</v>
      </c>
      <c r="O71" s="310">
        <v>86</v>
      </c>
      <c r="P71" s="308">
        <v>0</v>
      </c>
      <c r="Q71" s="309">
        <f t="shared" si="16"/>
        <v>0</v>
      </c>
      <c r="R71" s="310">
        <v>0</v>
      </c>
      <c r="S71" s="309">
        <f t="shared" si="17"/>
        <v>0</v>
      </c>
      <c r="T71" s="309" t="s">
        <v>88</v>
      </c>
      <c r="U71" s="308">
        <f t="shared" si="23"/>
        <v>50494</v>
      </c>
      <c r="V71" s="309">
        <f t="shared" si="18"/>
        <v>0.00786597282100293</v>
      </c>
      <c r="W71" s="310">
        <f t="shared" si="24"/>
        <v>54321</v>
      </c>
      <c r="X71" s="311">
        <f t="shared" si="19"/>
        <v>0.00849906491667174</v>
      </c>
      <c r="Y71" s="309">
        <f t="shared" si="25"/>
        <v>0.07579118311086466</v>
      </c>
    </row>
    <row r="72" spans="1:25" ht="15.75" thickBot="1">
      <c r="A72" s="307" t="s">
        <v>178</v>
      </c>
      <c r="B72" s="308">
        <v>-9738</v>
      </c>
      <c r="C72" s="309">
        <f t="shared" si="12"/>
        <v>-0.004627851893531843</v>
      </c>
      <c r="D72" s="310">
        <v>-3118</v>
      </c>
      <c r="E72" s="311">
        <f t="shared" si="13"/>
        <v>-0.001527066743787292</v>
      </c>
      <c r="F72" s="309">
        <f t="shared" si="20"/>
        <v>-0.6798110494968166</v>
      </c>
      <c r="G72" s="308">
        <v>-12353</v>
      </c>
      <c r="H72" s="339">
        <f t="shared" si="14"/>
        <v>-0.002937495526460407</v>
      </c>
      <c r="I72" s="310">
        <v>-4809</v>
      </c>
      <c r="J72" s="309">
        <f t="shared" si="15"/>
        <v>-0.0011562692200604654</v>
      </c>
      <c r="K72" s="309">
        <f t="shared" si="21"/>
        <v>-0.6107018538006962</v>
      </c>
      <c r="L72" s="308">
        <v>-9738</v>
      </c>
      <c r="M72" s="310">
        <v>-3118</v>
      </c>
      <c r="N72" s="308">
        <v>-2615</v>
      </c>
      <c r="O72" s="310">
        <v>-1691</v>
      </c>
      <c r="P72" s="308">
        <v>3685</v>
      </c>
      <c r="Q72" s="309">
        <f t="shared" si="16"/>
        <v>0.001664399289615413</v>
      </c>
      <c r="R72" s="310">
        <v>-10725</v>
      </c>
      <c r="S72" s="309">
        <f t="shared" si="17"/>
        <v>-0.0048043692210381645</v>
      </c>
      <c r="T72" s="309" t="s">
        <v>88</v>
      </c>
      <c r="U72" s="308">
        <f t="shared" si="23"/>
        <v>-8668</v>
      </c>
      <c r="V72" s="309">
        <f t="shared" si="18"/>
        <v>-0.0013503040442914682</v>
      </c>
      <c r="W72" s="310">
        <f t="shared" si="24"/>
        <v>-15534</v>
      </c>
      <c r="X72" s="311">
        <f t="shared" si="19"/>
        <v>-0.002430449999366337</v>
      </c>
      <c r="Y72" s="309">
        <f t="shared" si="25"/>
        <v>0.7921089063221043</v>
      </c>
    </row>
    <row r="73" spans="1:25" ht="15.75" thickBot="1">
      <c r="A73" s="307" t="s">
        <v>179</v>
      </c>
      <c r="B73" s="308">
        <v>-11041</v>
      </c>
      <c r="C73" s="309">
        <f t="shared" si="12"/>
        <v>-0.005247084900029274</v>
      </c>
      <c r="D73" s="310">
        <v>0</v>
      </c>
      <c r="E73" s="311">
        <f t="shared" si="13"/>
        <v>0</v>
      </c>
      <c r="F73" s="309">
        <f t="shared" si="20"/>
        <v>-1</v>
      </c>
      <c r="G73" s="308">
        <v>-18527</v>
      </c>
      <c r="H73" s="339">
        <f t="shared" si="14"/>
        <v>-0.004405648799379257</v>
      </c>
      <c r="I73" s="310">
        <v>0</v>
      </c>
      <c r="J73" s="309">
        <f t="shared" si="15"/>
        <v>0</v>
      </c>
      <c r="K73" s="309">
        <f t="shared" si="21"/>
        <v>-1</v>
      </c>
      <c r="L73" s="308">
        <v>-11041</v>
      </c>
      <c r="M73" s="310">
        <v>0</v>
      </c>
      <c r="N73" s="308">
        <v>-7486</v>
      </c>
      <c r="O73" s="310">
        <v>0</v>
      </c>
      <c r="P73" s="308">
        <v>-14419</v>
      </c>
      <c r="Q73" s="309">
        <f t="shared" si="16"/>
        <v>-0.006512611494427311</v>
      </c>
      <c r="R73" s="310">
        <v>0</v>
      </c>
      <c r="S73" s="309">
        <f t="shared" si="17"/>
        <v>0</v>
      </c>
      <c r="T73" s="309">
        <f t="shared" si="22"/>
        <v>-1</v>
      </c>
      <c r="U73" s="308">
        <f t="shared" si="23"/>
        <v>-32946</v>
      </c>
      <c r="V73" s="309">
        <f t="shared" si="18"/>
        <v>-0.005132339298941706</v>
      </c>
      <c r="W73" s="310">
        <f t="shared" si="24"/>
        <v>0</v>
      </c>
      <c r="X73" s="311">
        <f t="shared" si="19"/>
        <v>0</v>
      </c>
      <c r="Y73" s="309">
        <f t="shared" si="25"/>
        <v>-1</v>
      </c>
    </row>
    <row r="74" spans="1:25" ht="15.75" thickBot="1">
      <c r="A74" s="307" t="s">
        <v>180</v>
      </c>
      <c r="B74" s="317">
        <v>185</v>
      </c>
      <c r="C74" s="309">
        <f t="shared" si="12"/>
        <v>8.791873077668833E-05</v>
      </c>
      <c r="D74" s="318">
        <v>-1600</v>
      </c>
      <c r="E74" s="311">
        <f t="shared" si="13"/>
        <v>-0.0007836134669851403</v>
      </c>
      <c r="F74" s="309" t="s">
        <v>88</v>
      </c>
      <c r="G74" s="317">
        <v>804</v>
      </c>
      <c r="H74" s="339">
        <f t="shared" si="14"/>
        <v>0.00019118808413131768</v>
      </c>
      <c r="I74" s="341">
        <v>1216</v>
      </c>
      <c r="J74" s="309">
        <f t="shared" si="15"/>
        <v>0.000292373335744131</v>
      </c>
      <c r="K74" s="309">
        <f t="shared" si="21"/>
        <v>0.5124378109452736</v>
      </c>
      <c r="L74" s="317">
        <v>185</v>
      </c>
      <c r="M74" s="341">
        <v>-1600</v>
      </c>
      <c r="N74" s="317">
        <v>619</v>
      </c>
      <c r="O74" s="341">
        <v>2816</v>
      </c>
      <c r="P74" s="342">
        <v>1350</v>
      </c>
      <c r="Q74" s="309">
        <f t="shared" si="16"/>
        <v>0.0006097527926677904</v>
      </c>
      <c r="R74" s="341">
        <v>-1075</v>
      </c>
      <c r="S74" s="309">
        <f t="shared" si="17"/>
        <v>-0.0004815568216891401</v>
      </c>
      <c r="T74" s="309">
        <f t="shared" si="22"/>
        <v>-1.7962962962962963</v>
      </c>
      <c r="U74" s="342">
        <f t="shared" si="23"/>
        <v>2154</v>
      </c>
      <c r="V74" s="309">
        <f t="shared" si="18"/>
        <v>0.000335550866567123</v>
      </c>
      <c r="W74" s="318">
        <f t="shared" si="24"/>
        <v>141</v>
      </c>
      <c r="X74" s="311">
        <f t="shared" si="19"/>
        <v>2.2060863261919243E-05</v>
      </c>
      <c r="Y74" s="309">
        <f t="shared" si="25"/>
        <v>-0.9345403899721448</v>
      </c>
    </row>
    <row r="75" spans="1:25" ht="15.75" thickBot="1">
      <c r="A75" s="307" t="s">
        <v>228</v>
      </c>
      <c r="B75" s="317">
        <v>0</v>
      </c>
      <c r="C75" s="309">
        <f t="shared" si="12"/>
        <v>0</v>
      </c>
      <c r="D75" s="318">
        <v>0</v>
      </c>
      <c r="E75" s="311">
        <f t="shared" si="13"/>
        <v>0</v>
      </c>
      <c r="F75" s="309" t="s">
        <v>88</v>
      </c>
      <c r="G75" s="317">
        <v>0</v>
      </c>
      <c r="H75" s="339">
        <f t="shared" si="14"/>
        <v>0</v>
      </c>
      <c r="I75" s="318">
        <v>3313</v>
      </c>
      <c r="J75" s="309">
        <f t="shared" si="15"/>
        <v>0.0007965730767436727</v>
      </c>
      <c r="K75" s="309" t="s">
        <v>88</v>
      </c>
      <c r="L75" s="317">
        <v>0</v>
      </c>
      <c r="M75" s="318">
        <v>0</v>
      </c>
      <c r="N75" s="317">
        <v>0</v>
      </c>
      <c r="O75" s="318">
        <v>3313</v>
      </c>
      <c r="P75" s="317">
        <v>0</v>
      </c>
      <c r="Q75" s="309">
        <f t="shared" si="16"/>
        <v>0</v>
      </c>
      <c r="R75" s="318">
        <v>0</v>
      </c>
      <c r="S75" s="309">
        <f t="shared" si="17"/>
        <v>0</v>
      </c>
      <c r="T75" s="309" t="s">
        <v>88</v>
      </c>
      <c r="U75" s="317">
        <f t="shared" si="23"/>
        <v>0</v>
      </c>
      <c r="V75" s="309">
        <f t="shared" si="18"/>
        <v>0</v>
      </c>
      <c r="W75" s="318">
        <f t="shared" si="24"/>
        <v>3313</v>
      </c>
      <c r="X75" s="311">
        <f t="shared" si="19"/>
        <v>0.000518352056643535</v>
      </c>
      <c r="Y75" s="309" t="s">
        <v>88</v>
      </c>
    </row>
    <row r="76" spans="1:25" ht="15.75" thickBot="1">
      <c r="A76" s="312" t="s">
        <v>182</v>
      </c>
      <c r="B76" s="313">
        <f>SUM(B68:B75)</f>
        <v>194465</v>
      </c>
      <c r="C76" s="314">
        <f t="shared" si="12"/>
        <v>0.09241684313777673</v>
      </c>
      <c r="D76" s="315">
        <f>SUM(D68:D75)</f>
        <v>173365</v>
      </c>
      <c r="E76" s="316">
        <f t="shared" si="13"/>
        <v>0.08490696793992428</v>
      </c>
      <c r="F76" s="314">
        <f t="shared" si="20"/>
        <v>-0.10850281541665595</v>
      </c>
      <c r="G76" s="313">
        <v>310496</v>
      </c>
      <c r="H76" s="340">
        <f t="shared" si="14"/>
        <v>0.07383474548561893</v>
      </c>
      <c r="I76" s="315">
        <v>290295</v>
      </c>
      <c r="J76" s="314">
        <f t="shared" si="15"/>
        <v>0.06979812294394944</v>
      </c>
      <c r="K76" s="314">
        <f t="shared" si="21"/>
        <v>-0.06506041945789962</v>
      </c>
      <c r="L76" s="313">
        <v>194465</v>
      </c>
      <c r="M76" s="315">
        <f>SUM(M68:M75)</f>
        <v>173365</v>
      </c>
      <c r="N76" s="313">
        <f>SUM(N68:N75)</f>
        <v>116031</v>
      </c>
      <c r="O76" s="315">
        <f>SUM(O68:O75)</f>
        <v>116930</v>
      </c>
      <c r="P76" s="313">
        <v>117956</v>
      </c>
      <c r="Q76" s="314">
        <f t="shared" si="16"/>
        <v>0.05327703734216436</v>
      </c>
      <c r="R76" s="315">
        <v>127944</v>
      </c>
      <c r="S76" s="314">
        <f t="shared" si="17"/>
        <v>0.057313773017856125</v>
      </c>
      <c r="T76" s="314">
        <f t="shared" si="22"/>
        <v>0.08467564176472583</v>
      </c>
      <c r="U76" s="313">
        <f t="shared" si="23"/>
        <v>428452</v>
      </c>
      <c r="V76" s="314">
        <f t="shared" si="18"/>
        <v>0.06674440105961792</v>
      </c>
      <c r="W76" s="315">
        <f t="shared" si="24"/>
        <v>418239</v>
      </c>
      <c r="X76" s="316">
        <f t="shared" si="19"/>
        <v>0.0654376836156159</v>
      </c>
      <c r="Y76" s="314">
        <f t="shared" si="25"/>
        <v>-0.023836975903951903</v>
      </c>
    </row>
    <row r="77" spans="1:25" ht="15.75" thickBot="1">
      <c r="A77" s="307" t="s">
        <v>183</v>
      </c>
      <c r="B77" s="308">
        <v>-56024</v>
      </c>
      <c r="C77" s="309">
        <f t="shared" si="12"/>
        <v>-0.026624643097476686</v>
      </c>
      <c r="D77" s="310">
        <v>-40723</v>
      </c>
      <c r="E77" s="311">
        <f t="shared" si="13"/>
        <v>-0.019944432010022415</v>
      </c>
      <c r="F77" s="309">
        <f t="shared" si="20"/>
        <v>-0.2731150935313437</v>
      </c>
      <c r="G77" s="308">
        <v>-98207</v>
      </c>
      <c r="H77" s="339">
        <f t="shared" si="14"/>
        <v>-0.023353244002841188</v>
      </c>
      <c r="I77" s="310">
        <v>-70437</v>
      </c>
      <c r="J77" s="309">
        <f t="shared" si="15"/>
        <v>-0.016935773560698485</v>
      </c>
      <c r="K77" s="309">
        <f t="shared" si="21"/>
        <v>-0.28277006730681115</v>
      </c>
      <c r="L77" s="308">
        <v>-56024</v>
      </c>
      <c r="M77" s="310">
        <v>-40723</v>
      </c>
      <c r="N77" s="308">
        <v>-42183</v>
      </c>
      <c r="O77" s="310">
        <v>-29714</v>
      </c>
      <c r="P77" s="308">
        <v>-37516</v>
      </c>
      <c r="Q77" s="309">
        <f t="shared" si="16"/>
        <v>-0.01694480427387024</v>
      </c>
      <c r="R77" s="310">
        <v>-49440</v>
      </c>
      <c r="S77" s="309">
        <f t="shared" si="17"/>
        <v>-0.02214713419935915</v>
      </c>
      <c r="T77" s="309">
        <f t="shared" si="22"/>
        <v>0.31783772257170273</v>
      </c>
      <c r="U77" s="308">
        <f t="shared" si="23"/>
        <v>-135723</v>
      </c>
      <c r="V77" s="309">
        <f t="shared" si="18"/>
        <v>-0.02114297598100726</v>
      </c>
      <c r="W77" s="310">
        <f t="shared" si="24"/>
        <v>-119877</v>
      </c>
      <c r="X77" s="311">
        <f t="shared" si="19"/>
        <v>-0.018755958193255977</v>
      </c>
      <c r="Y77" s="309">
        <f t="shared" si="25"/>
        <v>-0.11675250326031697</v>
      </c>
    </row>
    <row r="78" spans="1:25" ht="15.75" thickBot="1">
      <c r="A78" s="319" t="s">
        <v>184</v>
      </c>
      <c r="B78" s="320">
        <v>14256</v>
      </c>
      <c r="C78" s="321">
        <f t="shared" si="12"/>
        <v>0.006774969870013345</v>
      </c>
      <c r="D78" s="322">
        <v>8078</v>
      </c>
      <c r="E78" s="323">
        <f t="shared" si="13"/>
        <v>0.003956268491441227</v>
      </c>
      <c r="F78" s="321">
        <f t="shared" si="20"/>
        <v>-0.43336139169472504</v>
      </c>
      <c r="G78" s="320">
        <v>20959</v>
      </c>
      <c r="H78" s="343">
        <f t="shared" si="14"/>
        <v>0.0049839689742640384</v>
      </c>
      <c r="I78" s="322">
        <v>18677</v>
      </c>
      <c r="J78" s="321">
        <f t="shared" si="15"/>
        <v>0.004490671703695012</v>
      </c>
      <c r="K78" s="321">
        <f t="shared" si="21"/>
        <v>-0.10887924042177585</v>
      </c>
      <c r="L78" s="320">
        <v>14256</v>
      </c>
      <c r="M78" s="322">
        <v>8078</v>
      </c>
      <c r="N78" s="320">
        <v>6703</v>
      </c>
      <c r="O78" s="322">
        <v>10599</v>
      </c>
      <c r="P78" s="320">
        <v>2620</v>
      </c>
      <c r="Q78" s="321">
        <f t="shared" si="16"/>
        <v>0.0011833720865108228</v>
      </c>
      <c r="R78" s="322">
        <v>11262</v>
      </c>
      <c r="S78" s="321">
        <f t="shared" si="17"/>
        <v>0.0050449236519656705</v>
      </c>
      <c r="T78" s="321" t="s">
        <v>88</v>
      </c>
      <c r="U78" s="320">
        <f t="shared" si="23"/>
        <v>23579</v>
      </c>
      <c r="V78" s="321">
        <f t="shared" si="18"/>
        <v>0.0036731447923798485</v>
      </c>
      <c r="W78" s="322">
        <f t="shared" si="24"/>
        <v>29939</v>
      </c>
      <c r="X78" s="323">
        <f t="shared" si="19"/>
        <v>0.004684256632614185</v>
      </c>
      <c r="Y78" s="321">
        <f t="shared" si="25"/>
        <v>0.26973154077781075</v>
      </c>
    </row>
    <row r="79" spans="1:25" ht="15.75" thickBot="1">
      <c r="A79" s="312" t="s">
        <v>185</v>
      </c>
      <c r="B79" s="313">
        <f>SUM(B76:B78)</f>
        <v>152697</v>
      </c>
      <c r="C79" s="314">
        <f t="shared" si="12"/>
        <v>0.0725671699103134</v>
      </c>
      <c r="D79" s="315">
        <f>SUM(D76:D78)</f>
        <v>140720</v>
      </c>
      <c r="E79" s="316">
        <f t="shared" si="13"/>
        <v>0.06891880442134309</v>
      </c>
      <c r="F79" s="314">
        <f t="shared" si="20"/>
        <v>-0.07843638054447698</v>
      </c>
      <c r="G79" s="313">
        <v>233248</v>
      </c>
      <c r="H79" s="340">
        <f t="shared" si="14"/>
        <v>0.055465470457041775</v>
      </c>
      <c r="I79" s="315">
        <v>238535</v>
      </c>
      <c r="J79" s="314">
        <f t="shared" si="15"/>
        <v>0.05735302108694596</v>
      </c>
      <c r="K79" s="314">
        <f t="shared" si="21"/>
        <v>0.022666861023460008</v>
      </c>
      <c r="L79" s="313">
        <v>152697</v>
      </c>
      <c r="M79" s="315">
        <f>SUM(M76:M78)</f>
        <v>140720</v>
      </c>
      <c r="N79" s="313">
        <f>SUM(N76:N78)</f>
        <v>80551</v>
      </c>
      <c r="O79" s="315">
        <f>SUM(O76:O78)</f>
        <v>97815</v>
      </c>
      <c r="P79" s="313">
        <v>83060</v>
      </c>
      <c r="Q79" s="314">
        <f t="shared" si="16"/>
        <v>0.03751560515480494</v>
      </c>
      <c r="R79" s="315">
        <v>89766</v>
      </c>
      <c r="S79" s="314">
        <f t="shared" si="17"/>
        <v>0.04021156247046265</v>
      </c>
      <c r="T79" s="314">
        <f t="shared" si="22"/>
        <v>0.08073681675896942</v>
      </c>
      <c r="U79" s="313">
        <f t="shared" si="23"/>
        <v>316308</v>
      </c>
      <c r="V79" s="314">
        <f t="shared" si="18"/>
        <v>0.049274569870990506</v>
      </c>
      <c r="W79" s="315">
        <f t="shared" si="24"/>
        <v>328301</v>
      </c>
      <c r="X79" s="316">
        <f t="shared" si="19"/>
        <v>0.051365982054974106</v>
      </c>
      <c r="Y79" s="314">
        <f t="shared" si="25"/>
        <v>0.037915575957610935</v>
      </c>
    </row>
    <row r="80" spans="1:25" ht="15.75" thickBot="1">
      <c r="A80" s="307" t="s">
        <v>186</v>
      </c>
      <c r="B80" s="317">
        <v>-164</v>
      </c>
      <c r="C80" s="309">
        <f t="shared" si="12"/>
        <v>-7.793876674257775E-05</v>
      </c>
      <c r="D80" s="318">
        <v>-892</v>
      </c>
      <c r="E80" s="311">
        <f t="shared" si="13"/>
        <v>-0.0004368645078442157</v>
      </c>
      <c r="F80" s="309" t="s">
        <v>88</v>
      </c>
      <c r="G80" s="317">
        <v>-247</v>
      </c>
      <c r="H80" s="339">
        <f t="shared" si="14"/>
        <v>-5.8735642761735654E-05</v>
      </c>
      <c r="I80" s="318">
        <v>-1034</v>
      </c>
      <c r="J80" s="309">
        <f t="shared" si="15"/>
        <v>-0.0002486135108219009</v>
      </c>
      <c r="K80" s="309">
        <f t="shared" si="21"/>
        <v>3.1862348178137654</v>
      </c>
      <c r="L80" s="317">
        <v>-164</v>
      </c>
      <c r="M80" s="318">
        <v>-892</v>
      </c>
      <c r="N80" s="317">
        <v>-83</v>
      </c>
      <c r="O80" s="318">
        <v>-142</v>
      </c>
      <c r="P80" s="317">
        <v>55</v>
      </c>
      <c r="Q80" s="309">
        <f t="shared" si="16"/>
        <v>2.4841780442021093E-05</v>
      </c>
      <c r="R80" s="318">
        <v>-141</v>
      </c>
      <c r="S80" s="309">
        <f t="shared" si="17"/>
        <v>-6.316233661225E-05</v>
      </c>
      <c r="T80" s="309" t="s">
        <v>88</v>
      </c>
      <c r="U80" s="317">
        <f t="shared" si="23"/>
        <v>-192</v>
      </c>
      <c r="V80" s="309">
        <f t="shared" si="18"/>
        <v>-2.9909826546373084E-05</v>
      </c>
      <c r="W80" s="318">
        <f t="shared" si="24"/>
        <v>-1175</v>
      </c>
      <c r="X80" s="311">
        <f t="shared" si="19"/>
        <v>-0.00018384052718266035</v>
      </c>
      <c r="Y80" s="309" t="s">
        <v>88</v>
      </c>
    </row>
    <row r="81" spans="1:25" ht="15.75" thickBot="1">
      <c r="A81" s="304" t="s">
        <v>229</v>
      </c>
      <c r="B81" s="305">
        <f>SUM(B79:B80)</f>
        <v>152533</v>
      </c>
      <c r="C81" s="306">
        <f t="shared" si="12"/>
        <v>0.07248923114357081</v>
      </c>
      <c r="D81" s="305">
        <f>SUM(D79:D80)</f>
        <v>139828</v>
      </c>
      <c r="E81" s="306">
        <f t="shared" si="13"/>
        <v>0.06848193991349887</v>
      </c>
      <c r="F81" s="306">
        <f t="shared" si="20"/>
        <v>-0.08329345125317145</v>
      </c>
      <c r="G81" s="305">
        <v>233001</v>
      </c>
      <c r="H81" s="338">
        <f t="shared" si="14"/>
        <v>0.05540673481428004</v>
      </c>
      <c r="I81" s="305">
        <v>237501</v>
      </c>
      <c r="J81" s="306">
        <f t="shared" si="15"/>
        <v>0.05710440757612406</v>
      </c>
      <c r="K81" s="306">
        <f t="shared" si="21"/>
        <v>0.019313221831665957</v>
      </c>
      <c r="L81" s="305">
        <v>152533</v>
      </c>
      <c r="M81" s="305">
        <f>SUM(M79:M80)</f>
        <v>139828</v>
      </c>
      <c r="N81" s="305">
        <f>SUM(N79:N80)</f>
        <v>80468</v>
      </c>
      <c r="O81" s="305">
        <f>SUM(O79:O80)</f>
        <v>97673</v>
      </c>
      <c r="P81" s="305">
        <v>83115</v>
      </c>
      <c r="Q81" s="306">
        <f t="shared" si="16"/>
        <v>0.03754044693524696</v>
      </c>
      <c r="R81" s="305">
        <v>89625</v>
      </c>
      <c r="S81" s="306">
        <f t="shared" si="17"/>
        <v>0.0401484001338504</v>
      </c>
      <c r="T81" s="306">
        <f t="shared" si="22"/>
        <v>0.07832521205558564</v>
      </c>
      <c r="U81" s="305">
        <f t="shared" si="23"/>
        <v>316116</v>
      </c>
      <c r="V81" s="306">
        <f t="shared" si="18"/>
        <v>0.04924466004444413</v>
      </c>
      <c r="W81" s="305">
        <f t="shared" si="24"/>
        <v>327126</v>
      </c>
      <c r="X81" s="306">
        <f t="shared" si="19"/>
        <v>0.05118214152779144</v>
      </c>
      <c r="Y81" s="306">
        <f t="shared" si="25"/>
        <v>0.03482898682762024</v>
      </c>
    </row>
    <row r="82" spans="1:13" ht="15">
      <c r="A82" s="204"/>
      <c r="B82" s="206"/>
      <c r="C82" s="207"/>
      <c r="D82" s="209"/>
      <c r="E82" s="207"/>
      <c r="F82" s="207"/>
      <c r="G82" s="206"/>
      <c r="H82" s="344"/>
      <c r="I82" s="209"/>
      <c r="M82" s="209"/>
    </row>
    <row r="83" spans="1:13" ht="15">
      <c r="A83" s="210" t="s">
        <v>188</v>
      </c>
      <c r="B83" s="212"/>
      <c r="C83" s="213"/>
      <c r="D83" s="215"/>
      <c r="E83" s="213"/>
      <c r="F83" s="213"/>
      <c r="G83" s="212"/>
      <c r="H83" s="345"/>
      <c r="I83" s="215"/>
      <c r="M83" s="215"/>
    </row>
    <row r="84" spans="1:25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231084</v>
      </c>
      <c r="H84" s="346">
        <f>+G84/$G$60</f>
        <v>0.054950879643534095</v>
      </c>
      <c r="I84" s="324">
        <v>235679</v>
      </c>
      <c r="J84" s="309">
        <f>+I84/$I$60</f>
        <v>0.05666632844970482</v>
      </c>
      <c r="K84" s="309">
        <f t="shared" si="21"/>
        <v>0.019884544148448185</v>
      </c>
      <c r="L84" s="188">
        <v>151672</v>
      </c>
      <c r="M84" s="324">
        <v>139150</v>
      </c>
      <c r="N84" s="188">
        <v>79412</v>
      </c>
      <c r="O84" s="324">
        <v>96529</v>
      </c>
      <c r="P84" s="188">
        <v>81993</v>
      </c>
      <c r="Q84" s="309">
        <f>+P84/$P$60</f>
        <v>0.03703367461422973</v>
      </c>
      <c r="R84" s="324">
        <v>88579</v>
      </c>
      <c r="S84" s="309">
        <f>+R84/$R$60</f>
        <v>0.03967983414735101</v>
      </c>
      <c r="T84" s="309">
        <f t="shared" si="22"/>
        <v>0.08032393009159318</v>
      </c>
      <c r="U84" s="188">
        <f t="shared" si="23"/>
        <v>313077</v>
      </c>
      <c r="V84" s="309">
        <f>+U84/$U$60</f>
        <v>0.04877124357113982</v>
      </c>
      <c r="W84" s="324">
        <f t="shared" si="24"/>
        <v>324258</v>
      </c>
      <c r="X84" s="325">
        <f>+W84/$W$60</f>
        <v>0.05073341418144262</v>
      </c>
      <c r="Y84" s="309">
        <f>(W84-U84)/U84</f>
        <v>0.035713259038511296</v>
      </c>
    </row>
    <row r="85" spans="1:25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1917</v>
      </c>
      <c r="H85" s="347">
        <f>+G85/$G$60</f>
        <v>0.0004558551707459403</v>
      </c>
      <c r="I85" s="326">
        <v>1822</v>
      </c>
      <c r="J85" s="321">
        <f>+I85/$I$60</f>
        <v>0.00043807912641924895</v>
      </c>
      <c r="K85" s="321">
        <f t="shared" si="21"/>
        <v>-0.0495565988523735</v>
      </c>
      <c r="L85" s="219">
        <v>861</v>
      </c>
      <c r="M85" s="326">
        <v>678</v>
      </c>
      <c r="N85" s="219">
        <v>1056</v>
      </c>
      <c r="O85" s="326">
        <v>1144</v>
      </c>
      <c r="P85" s="348">
        <v>1122</v>
      </c>
      <c r="Q85" s="321">
        <f>+P85/$P$60</f>
        <v>0.0005067723210172302</v>
      </c>
      <c r="R85" s="326">
        <v>1046</v>
      </c>
      <c r="S85" s="321">
        <f>+R85/$R$60</f>
        <v>0.0004685659864993865</v>
      </c>
      <c r="T85" s="321">
        <f t="shared" si="22"/>
        <v>-0.0677361853832442</v>
      </c>
      <c r="U85" s="219">
        <f t="shared" si="23"/>
        <v>3039</v>
      </c>
      <c r="V85" s="321">
        <f>+U85/$U$60</f>
        <v>0.00047341647330431143</v>
      </c>
      <c r="W85" s="326">
        <f t="shared" si="24"/>
        <v>2868</v>
      </c>
      <c r="X85" s="327">
        <f>+W85/$W$60</f>
        <v>0.00044872734634882544</v>
      </c>
      <c r="Y85" s="321">
        <f>(W85-U85)/U85</f>
        <v>-0.0562685093780849</v>
      </c>
    </row>
    <row r="86" spans="1:25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v>233001</v>
      </c>
      <c r="H86" s="349">
        <f>+G86/$G$60</f>
        <v>0.05540673481428004</v>
      </c>
      <c r="I86" s="328">
        <v>237501</v>
      </c>
      <c r="J86" s="314">
        <f>+I86/$I$60</f>
        <v>0.05710440757612406</v>
      </c>
      <c r="K86" s="314">
        <f t="shared" si="21"/>
        <v>0.019313221831665957</v>
      </c>
      <c r="L86" s="192">
        <v>152533</v>
      </c>
      <c r="M86" s="328">
        <f>SUM(M84:M85)</f>
        <v>139828</v>
      </c>
      <c r="N86" s="192">
        <f>SUM(N84:N85)</f>
        <v>80468</v>
      </c>
      <c r="O86" s="328">
        <f>SUM(O84:O85)</f>
        <v>97673</v>
      </c>
      <c r="P86" s="192">
        <v>83115</v>
      </c>
      <c r="Q86" s="314">
        <f>+P86/$P$60</f>
        <v>0.03754044693524696</v>
      </c>
      <c r="R86" s="328">
        <f>SUM(R84:R85)</f>
        <v>89625</v>
      </c>
      <c r="S86" s="314">
        <f>+R86/$R$60</f>
        <v>0.0401484001338504</v>
      </c>
      <c r="T86" s="314">
        <f t="shared" si="22"/>
        <v>0.07832521205558564</v>
      </c>
      <c r="U86" s="192">
        <f t="shared" si="23"/>
        <v>316116</v>
      </c>
      <c r="V86" s="314">
        <f>+U86/$U$60</f>
        <v>0.04924466004444413</v>
      </c>
      <c r="W86" s="328">
        <f t="shared" si="24"/>
        <v>327126</v>
      </c>
      <c r="X86" s="329">
        <f>+W86/$W$60</f>
        <v>0.05118214152779144</v>
      </c>
      <c r="Y86" s="314">
        <f>(W86-U86)/U86</f>
        <v>0.03482898682762024</v>
      </c>
    </row>
    <row r="87" spans="1:25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534203</v>
      </c>
      <c r="H87" s="350">
        <f>+G87/$G$60</f>
        <v>0.12703140311841082</v>
      </c>
      <c r="I87" s="332">
        <v>527210</v>
      </c>
      <c r="J87" s="306">
        <f>+I87/$I$60</f>
        <v>0.12676163350136785</v>
      </c>
      <c r="K87" s="306">
        <f t="shared" si="21"/>
        <v>-0.013090529255732371</v>
      </c>
      <c r="L87" s="331">
        <v>280995</v>
      </c>
      <c r="M87" s="332">
        <v>264549</v>
      </c>
      <c r="N87" s="331">
        <v>253208</v>
      </c>
      <c r="O87" s="332">
        <v>262661</v>
      </c>
      <c r="P87" s="331">
        <v>266125</v>
      </c>
      <c r="Q87" s="306">
        <f>+P87/$P$60</f>
        <v>0.12020034218423387</v>
      </c>
      <c r="R87" s="332">
        <v>273008</v>
      </c>
      <c r="S87" s="306">
        <f>+R87/$R$60</f>
        <v>0.12229661839600814</v>
      </c>
      <c r="T87" s="306">
        <f t="shared" si="22"/>
        <v>0.02586378581493659</v>
      </c>
      <c r="U87" s="331">
        <f t="shared" si="23"/>
        <v>800328</v>
      </c>
      <c r="V87" s="306">
        <f>+U87/$U$60</f>
        <v>0.1246753732302379</v>
      </c>
      <c r="W87" s="332">
        <f t="shared" si="24"/>
        <v>800218</v>
      </c>
      <c r="X87" s="333">
        <f>+W87/$W$60</f>
        <v>0.12520212679238646</v>
      </c>
      <c r="Y87" s="306">
        <f>(W87-U87)/U87</f>
        <v>-0.00013744364810427725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86"/>
  <sheetViews>
    <sheetView zoomScale="90" zoomScaleNormal="90" zoomScalePageLayoutView="0" workbookViewId="0" topLeftCell="J25">
      <selection activeCell="L46" sqref="L46:L47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4.8515625" style="143" customWidth="1"/>
    <col min="9" max="9" width="20.140625" style="143" customWidth="1"/>
    <col min="10" max="10" width="12.140625" style="143" bestFit="1" customWidth="1"/>
    <col min="11" max="11" width="18.57421875" style="143" customWidth="1"/>
    <col min="12" max="12" width="16.28125" style="143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351" t="s">
        <v>238</v>
      </c>
      <c r="B2" s="380"/>
      <c r="C2" s="380"/>
      <c r="D2" s="380"/>
      <c r="E2" s="380"/>
    </row>
    <row r="3" spans="1:5" ht="15">
      <c r="A3" s="351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13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  <c r="K6" s="272" t="s">
        <v>211</v>
      </c>
      <c r="L6" s="336" t="s">
        <v>236</v>
      </c>
      <c r="M6" s="273" t="s">
        <v>92</v>
      </c>
    </row>
    <row r="7" spans="1:13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  <c r="K7" s="275"/>
      <c r="L7" s="276"/>
      <c r="M7" s="276"/>
    </row>
    <row r="8" spans="1:13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  <c r="K8" s="278"/>
      <c r="L8" s="279"/>
      <c r="M8" s="280"/>
    </row>
    <row r="9" spans="1:13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  <c r="K9" s="157">
        <v>219322</v>
      </c>
      <c r="L9" s="281">
        <v>435643</v>
      </c>
      <c r="M9" s="282">
        <f>(L9-K9)/K9</f>
        <v>0.9863169221509926</v>
      </c>
    </row>
    <row r="10" spans="1:13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  <c r="K10" s="157">
        <v>889197</v>
      </c>
      <c r="L10" s="281">
        <v>957568</v>
      </c>
      <c r="M10" s="282">
        <f aca="true" t="shared" si="3" ref="M10:M15">(L10-K10)/K10</f>
        <v>0.07689072275322566</v>
      </c>
    </row>
    <row r="11" spans="1:13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  <c r="K11" s="157">
        <v>1028417</v>
      </c>
      <c r="L11" s="281">
        <v>982816</v>
      </c>
      <c r="M11" s="282">
        <f t="shared" si="3"/>
        <v>-0.044340962858451384</v>
      </c>
    </row>
    <row r="12" spans="1:13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  <c r="K12" s="157">
        <v>75677</v>
      </c>
      <c r="L12" s="281">
        <v>81518</v>
      </c>
      <c r="M12" s="282">
        <f t="shared" si="3"/>
        <v>0.07718329214953024</v>
      </c>
    </row>
    <row r="13" spans="1:13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  <c r="K13" s="157">
        <v>246832</v>
      </c>
      <c r="L13" s="281">
        <v>221475</v>
      </c>
      <c r="M13" s="282">
        <f t="shared" si="3"/>
        <v>-0.10272979192325145</v>
      </c>
    </row>
    <row r="14" spans="1:13" ht="15.75" thickBot="1">
      <c r="A14" s="160" t="s">
        <v>123</v>
      </c>
      <c r="B14" s="162">
        <v>100330</v>
      </c>
      <c r="C14" s="283">
        <v>80239</v>
      </c>
      <c r="D14" s="354">
        <f t="shared" si="0"/>
        <v>-0.2002491777135453</v>
      </c>
      <c r="E14" s="162">
        <v>100330</v>
      </c>
      <c r="F14" s="283">
        <v>35803</v>
      </c>
      <c r="G14" s="354">
        <f t="shared" si="1"/>
        <v>-0.6431476128775042</v>
      </c>
      <c r="H14" s="162">
        <v>100330</v>
      </c>
      <c r="I14" s="283">
        <v>40926</v>
      </c>
      <c r="J14" s="354">
        <f t="shared" si="2"/>
        <v>-0.5920861158178012</v>
      </c>
      <c r="K14" s="162">
        <v>100330</v>
      </c>
      <c r="L14" s="283">
        <v>6557</v>
      </c>
      <c r="M14" s="354">
        <f t="shared" si="3"/>
        <v>-0.9346456692913386</v>
      </c>
    </row>
    <row r="15" spans="1:13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354">
        <f t="shared" si="0"/>
        <v>0.044530476311394555</v>
      </c>
      <c r="E15" s="165">
        <f>SUM(E9:E14)</f>
        <v>2559775</v>
      </c>
      <c r="F15" s="284">
        <f>SUM(F9:F14)</f>
        <v>2642128</v>
      </c>
      <c r="G15" s="354">
        <f t="shared" si="1"/>
        <v>0.03217196823939604</v>
      </c>
      <c r="H15" s="165">
        <f>SUM(H9:H14)</f>
        <v>2559775</v>
      </c>
      <c r="I15" s="284">
        <f>SUM(I9:I14)</f>
        <v>2705927</v>
      </c>
      <c r="J15" s="354">
        <f t="shared" si="2"/>
        <v>0.05709564317176314</v>
      </c>
      <c r="K15" s="165">
        <f>SUM(K9:K14)</f>
        <v>2559775</v>
      </c>
      <c r="L15" s="284">
        <f>SUM(L9:L14)</f>
        <v>2685577</v>
      </c>
      <c r="M15" s="354">
        <f t="shared" si="3"/>
        <v>0.04914572569854772</v>
      </c>
    </row>
    <row r="16" spans="1:13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  <c r="K16" s="278"/>
      <c r="L16" s="279"/>
      <c r="M16" s="280"/>
    </row>
    <row r="17" spans="1:13" ht="15.75" thickBot="1">
      <c r="A17" s="155" t="s">
        <v>135</v>
      </c>
      <c r="B17" s="157">
        <v>23495</v>
      </c>
      <c r="C17" s="281">
        <v>21943</v>
      </c>
      <c r="D17" s="282">
        <f aca="true" t="shared" si="4" ref="D17:D27">(C17-B17)/B17</f>
        <v>-0.06605660778889125</v>
      </c>
      <c r="E17" s="157">
        <v>23495</v>
      </c>
      <c r="F17" s="281">
        <v>23944</v>
      </c>
      <c r="G17" s="282">
        <f aca="true" t="shared" si="5" ref="G17:G27">(F17-E17)/E17</f>
        <v>0.019110449031708873</v>
      </c>
      <c r="H17" s="157">
        <v>23495</v>
      </c>
      <c r="I17" s="281">
        <v>24864</v>
      </c>
      <c r="J17" s="282">
        <f aca="true" t="shared" si="6" ref="J17:J27">(I17-H17)/H17</f>
        <v>0.05826771653543307</v>
      </c>
      <c r="K17" s="157">
        <v>23495</v>
      </c>
      <c r="L17" s="281">
        <v>26509</v>
      </c>
      <c r="M17" s="282">
        <f aca="true" t="shared" si="7" ref="M17:M27">(L17-K17)/K17</f>
        <v>0.1282826133219834</v>
      </c>
    </row>
    <row r="18" spans="1:13" ht="15.75" thickBot="1">
      <c r="A18" s="155" t="s">
        <v>141</v>
      </c>
      <c r="B18" s="157">
        <v>164510</v>
      </c>
      <c r="C18" s="281">
        <v>162693</v>
      </c>
      <c r="D18" s="282">
        <f t="shared" si="4"/>
        <v>-0.01104492128138107</v>
      </c>
      <c r="E18" s="157">
        <v>164510</v>
      </c>
      <c r="F18" s="281">
        <v>175634</v>
      </c>
      <c r="G18" s="282">
        <f t="shared" si="5"/>
        <v>0.06761898972706826</v>
      </c>
      <c r="H18" s="157">
        <v>164510</v>
      </c>
      <c r="I18" s="281">
        <v>171711</v>
      </c>
      <c r="J18" s="282">
        <f t="shared" si="6"/>
        <v>0.04377241505075679</v>
      </c>
      <c r="K18" s="157">
        <v>164510</v>
      </c>
      <c r="L18" s="281">
        <v>180451</v>
      </c>
      <c r="M18" s="282">
        <f t="shared" si="7"/>
        <v>0.09689988450550119</v>
      </c>
    </row>
    <row r="19" spans="1:13" ht="15.75" thickBot="1">
      <c r="A19" s="155" t="s">
        <v>142</v>
      </c>
      <c r="B19" s="157">
        <v>3885206</v>
      </c>
      <c r="C19" s="281">
        <v>4010528</v>
      </c>
      <c r="D19" s="282">
        <f t="shared" si="4"/>
        <v>0.03225620469030471</v>
      </c>
      <c r="E19" s="157">
        <v>3885206</v>
      </c>
      <c r="F19" s="281">
        <v>4081768</v>
      </c>
      <c r="G19" s="282">
        <f t="shared" si="5"/>
        <v>0.0505924267593533</v>
      </c>
      <c r="H19" s="157">
        <v>3885206</v>
      </c>
      <c r="I19" s="281">
        <v>4186276</v>
      </c>
      <c r="J19" s="282">
        <f t="shared" si="6"/>
        <v>0.0774913865571092</v>
      </c>
      <c r="K19" s="157">
        <v>3885206</v>
      </c>
      <c r="L19" s="281">
        <v>4133963</v>
      </c>
      <c r="M19" s="282">
        <f t="shared" si="7"/>
        <v>0.0640267208482639</v>
      </c>
    </row>
    <row r="20" spans="1:13" ht="15.75" thickBot="1">
      <c r="A20" s="155" t="s">
        <v>143</v>
      </c>
      <c r="B20" s="157">
        <v>3390946</v>
      </c>
      <c r="C20" s="281">
        <v>3343035</v>
      </c>
      <c r="D20" s="282">
        <f t="shared" si="4"/>
        <v>-0.014129095538531136</v>
      </c>
      <c r="E20" s="157">
        <v>3390946</v>
      </c>
      <c r="F20" s="281">
        <v>3385611</v>
      </c>
      <c r="G20" s="282">
        <f t="shared" si="5"/>
        <v>-0.0015733072717760766</v>
      </c>
      <c r="H20" s="157">
        <v>3390946</v>
      </c>
      <c r="I20" s="281">
        <v>3349046</v>
      </c>
      <c r="J20" s="282">
        <f t="shared" si="6"/>
        <v>-0.012356433868306956</v>
      </c>
      <c r="K20" s="157">
        <v>3390946</v>
      </c>
      <c r="L20" s="281">
        <v>3395671</v>
      </c>
      <c r="M20" s="282">
        <f t="shared" si="7"/>
        <v>0.0013934164684427295</v>
      </c>
    </row>
    <row r="21" spans="1:13" ht="15.75" thickBot="1">
      <c r="A21" s="155" t="s">
        <v>144</v>
      </c>
      <c r="B21" s="157">
        <v>71842</v>
      </c>
      <c r="C21" s="281">
        <v>71797</v>
      </c>
      <c r="D21" s="282">
        <f t="shared" si="4"/>
        <v>-0.0006263745441385262</v>
      </c>
      <c r="E21" s="157">
        <v>71842</v>
      </c>
      <c r="F21" s="281">
        <v>71751</v>
      </c>
      <c r="G21" s="282">
        <f t="shared" si="5"/>
        <v>-0.0012666685225912419</v>
      </c>
      <c r="H21" s="157">
        <v>71842</v>
      </c>
      <c r="I21" s="281">
        <v>72352</v>
      </c>
      <c r="J21" s="282">
        <f t="shared" si="6"/>
        <v>0.00709891150023663</v>
      </c>
      <c r="K21" s="157">
        <v>71842</v>
      </c>
      <c r="L21" s="281">
        <v>72306</v>
      </c>
      <c r="M21" s="282">
        <f t="shared" si="7"/>
        <v>0.0064586175217839145</v>
      </c>
    </row>
    <row r="22" spans="1:13" ht="15.75" thickBot="1">
      <c r="A22" s="155" t="s">
        <v>145</v>
      </c>
      <c r="B22" s="157">
        <v>2034454</v>
      </c>
      <c r="C22" s="281">
        <v>2003664</v>
      </c>
      <c r="D22" s="282">
        <f t="shared" si="4"/>
        <v>-0.015134281728660368</v>
      </c>
      <c r="E22" s="157">
        <v>2034454</v>
      </c>
      <c r="F22" s="281">
        <v>2059277</v>
      </c>
      <c r="G22" s="282">
        <f t="shared" si="5"/>
        <v>0.012201308065947915</v>
      </c>
      <c r="H22" s="157">
        <v>2034454</v>
      </c>
      <c r="I22" s="281">
        <v>2061972</v>
      </c>
      <c r="J22" s="282">
        <f t="shared" si="6"/>
        <v>0.01352598780803105</v>
      </c>
      <c r="K22" s="157">
        <v>2034454</v>
      </c>
      <c r="L22" s="281">
        <v>2118226</v>
      </c>
      <c r="M22" s="282">
        <f t="shared" si="7"/>
        <v>0.041176649852982666</v>
      </c>
    </row>
    <row r="23" spans="1:13" ht="15.75" thickBot="1">
      <c r="A23" s="155" t="s">
        <v>146</v>
      </c>
      <c r="B23" s="157">
        <v>1163671</v>
      </c>
      <c r="C23" s="281">
        <v>1143667</v>
      </c>
      <c r="D23" s="282">
        <f t="shared" si="4"/>
        <v>-0.017190425816231564</v>
      </c>
      <c r="E23" s="157">
        <v>1163671</v>
      </c>
      <c r="F23" s="281">
        <v>1162725</v>
      </c>
      <c r="G23" s="282">
        <f t="shared" si="5"/>
        <v>-0.0008129445521973135</v>
      </c>
      <c r="H23" s="157">
        <v>1163671</v>
      </c>
      <c r="I23" s="281">
        <v>1158978</v>
      </c>
      <c r="J23" s="282">
        <f t="shared" si="6"/>
        <v>-0.004032926832412254</v>
      </c>
      <c r="K23" s="157">
        <v>1163671</v>
      </c>
      <c r="L23" s="281">
        <v>1181350</v>
      </c>
      <c r="M23" s="282">
        <f t="shared" si="7"/>
        <v>0.015192438412575376</v>
      </c>
    </row>
    <row r="24" spans="1:13" ht="15.75" thickBot="1">
      <c r="A24" s="155" t="s">
        <v>147</v>
      </c>
      <c r="B24" s="157">
        <v>356994</v>
      </c>
      <c r="C24" s="281">
        <v>355573</v>
      </c>
      <c r="D24" s="282">
        <f t="shared" si="4"/>
        <v>-0.003980459055334264</v>
      </c>
      <c r="E24" s="157">
        <v>356994</v>
      </c>
      <c r="F24" s="281">
        <v>374942</v>
      </c>
      <c r="G24" s="282">
        <f t="shared" si="5"/>
        <v>0.05027535476786725</v>
      </c>
      <c r="H24" s="157">
        <v>356994</v>
      </c>
      <c r="I24" s="281">
        <v>380851</v>
      </c>
      <c r="J24" s="282">
        <f t="shared" si="6"/>
        <v>0.06682745368269495</v>
      </c>
      <c r="K24" s="157">
        <v>356994</v>
      </c>
      <c r="L24" s="281">
        <v>415072</v>
      </c>
      <c r="M24" s="282">
        <f t="shared" si="7"/>
        <v>0.1626862076113324</v>
      </c>
    </row>
    <row r="25" spans="1:13" ht="15.75" thickBot="1">
      <c r="A25" s="160" t="s">
        <v>221</v>
      </c>
      <c r="B25" s="162">
        <v>48661</v>
      </c>
      <c r="C25" s="283">
        <v>49430</v>
      </c>
      <c r="D25" s="285">
        <f t="shared" si="4"/>
        <v>0.015803209962803887</v>
      </c>
      <c r="E25" s="162">
        <v>48661</v>
      </c>
      <c r="F25" s="283">
        <v>95978</v>
      </c>
      <c r="G25" s="285">
        <f t="shared" si="5"/>
        <v>0.9723803456566861</v>
      </c>
      <c r="H25" s="162">
        <v>48661</v>
      </c>
      <c r="I25" s="283">
        <v>97870</v>
      </c>
      <c r="J25" s="285">
        <f t="shared" si="6"/>
        <v>1.0112615852530775</v>
      </c>
      <c r="K25" s="162">
        <v>48661</v>
      </c>
      <c r="L25" s="283">
        <v>100352</v>
      </c>
      <c r="M25" s="285">
        <f t="shared" si="7"/>
        <v>1.0622675243007746</v>
      </c>
    </row>
    <row r="26" spans="1:13" ht="15.75" thickBot="1">
      <c r="A26" s="164" t="s">
        <v>148</v>
      </c>
      <c r="B26" s="165">
        <f>SUM(B17:B25)</f>
        <v>11139779</v>
      </c>
      <c r="C26" s="284">
        <f>SUM(C17:C25)</f>
        <v>11162330</v>
      </c>
      <c r="D26" s="286">
        <f t="shared" si="4"/>
        <v>0.0020243669106900595</v>
      </c>
      <c r="E26" s="165">
        <f>SUM(E17:E25)</f>
        <v>11139779</v>
      </c>
      <c r="F26" s="284">
        <f>SUM(F17:F25)</f>
        <v>11431630</v>
      </c>
      <c r="G26" s="286">
        <f t="shared" si="5"/>
        <v>0.026198993714327726</v>
      </c>
      <c r="H26" s="165">
        <f>SUM(H17:H25)</f>
        <v>11139779</v>
      </c>
      <c r="I26" s="284">
        <f>SUM(I17:I25)</f>
        <v>11503920</v>
      </c>
      <c r="J26" s="286">
        <f t="shared" si="6"/>
        <v>0.032688350460094405</v>
      </c>
      <c r="K26" s="165">
        <f>SUM(K17:K25)</f>
        <v>11139779</v>
      </c>
      <c r="L26" s="284">
        <f>SUM(L17:L25)</f>
        <v>11623900</v>
      </c>
      <c r="M26" s="286">
        <f t="shared" si="7"/>
        <v>0.04345876161457063</v>
      </c>
    </row>
    <row r="27" spans="1:13" ht="15.75" thickBot="1">
      <c r="A27" s="287" t="s">
        <v>149</v>
      </c>
      <c r="B27" s="288">
        <f>+B15+B26</f>
        <v>13699554</v>
      </c>
      <c r="C27" s="289">
        <f>+C15+C26</f>
        <v>13836093</v>
      </c>
      <c r="D27" s="290">
        <f t="shared" si="4"/>
        <v>0.009966674827516283</v>
      </c>
      <c r="E27" s="288">
        <f>+E15+E26</f>
        <v>13699554</v>
      </c>
      <c r="F27" s="289">
        <f>+F15+F26</f>
        <v>14073758</v>
      </c>
      <c r="G27" s="290">
        <f t="shared" si="5"/>
        <v>0.027315049818410146</v>
      </c>
      <c r="H27" s="288">
        <f>+H15+H26</f>
        <v>13699554</v>
      </c>
      <c r="I27" s="289">
        <f>+I15+I26</f>
        <v>14209847</v>
      </c>
      <c r="J27" s="290">
        <f t="shared" si="6"/>
        <v>0.03724887686124673</v>
      </c>
      <c r="K27" s="288">
        <f>+K15+K26</f>
        <v>13699554</v>
      </c>
      <c r="L27" s="289">
        <f>+L15+L26</f>
        <v>14309477</v>
      </c>
      <c r="M27" s="290">
        <f t="shared" si="7"/>
        <v>0.04452137638933355</v>
      </c>
    </row>
    <row r="28" spans="1:13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  <c r="K28" s="275"/>
      <c r="L28" s="276"/>
      <c r="M28" s="276"/>
    </row>
    <row r="29" spans="1:13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  <c r="K29" s="278"/>
      <c r="L29" s="279"/>
      <c r="M29" s="280"/>
    </row>
    <row r="30" spans="1:13" ht="15.75" thickBot="1">
      <c r="A30" s="155" t="s">
        <v>151</v>
      </c>
      <c r="B30" s="157">
        <v>847689</v>
      </c>
      <c r="C30" s="281">
        <v>766418</v>
      </c>
      <c r="D30" s="282">
        <f aca="true" t="shared" si="8" ref="D30:D36">(C30-B30)/B30</f>
        <v>-0.09587360458847526</v>
      </c>
      <c r="E30" s="157">
        <v>847689</v>
      </c>
      <c r="F30" s="281">
        <v>656202</v>
      </c>
      <c r="G30" s="282">
        <f aca="true" t="shared" si="9" ref="G30:G36">(F30-E30)/E30</f>
        <v>-0.22589298669677205</v>
      </c>
      <c r="H30" s="157">
        <v>847689</v>
      </c>
      <c r="I30" s="281">
        <v>782255</v>
      </c>
      <c r="J30" s="282">
        <f aca="true" t="shared" si="10" ref="J30:J36">(I30-H30)/H30</f>
        <v>-0.07719104530081197</v>
      </c>
      <c r="K30" s="157">
        <v>847689</v>
      </c>
      <c r="L30" s="281">
        <v>557133</v>
      </c>
      <c r="M30" s="282">
        <f aca="true" t="shared" si="11" ref="M30:M36">(L30-K30)/K30</f>
        <v>-0.3427624989825278</v>
      </c>
    </row>
    <row r="31" spans="1:13" ht="15.75" thickBot="1">
      <c r="A31" s="155" t="s">
        <v>152</v>
      </c>
      <c r="B31" s="157">
        <v>888840</v>
      </c>
      <c r="C31" s="281">
        <v>950671</v>
      </c>
      <c r="D31" s="282">
        <f t="shared" si="8"/>
        <v>0.06956370100355519</v>
      </c>
      <c r="E31" s="157">
        <v>888840</v>
      </c>
      <c r="F31" s="281">
        <v>930722</v>
      </c>
      <c r="G31" s="282">
        <f t="shared" si="9"/>
        <v>0.04711984159128752</v>
      </c>
      <c r="H31" s="157">
        <v>888840</v>
      </c>
      <c r="I31" s="281">
        <v>866238</v>
      </c>
      <c r="J31" s="282">
        <f t="shared" si="10"/>
        <v>-0.02542864857567166</v>
      </c>
      <c r="K31" s="157">
        <v>888840</v>
      </c>
      <c r="L31" s="281">
        <v>993241</v>
      </c>
      <c r="M31" s="282">
        <f t="shared" si="11"/>
        <v>0.1174575851671842</v>
      </c>
    </row>
    <row r="32" spans="1:13" ht="15.75" thickBot="1">
      <c r="A32" s="155" t="s">
        <v>153</v>
      </c>
      <c r="B32" s="157">
        <v>163362</v>
      </c>
      <c r="C32" s="281">
        <v>156179</v>
      </c>
      <c r="D32" s="282">
        <f t="shared" si="8"/>
        <v>-0.04396983386589293</v>
      </c>
      <c r="E32" s="157">
        <v>163362</v>
      </c>
      <c r="F32" s="281">
        <v>200054</v>
      </c>
      <c r="G32" s="282">
        <f t="shared" si="9"/>
        <v>0.22460547740600628</v>
      </c>
      <c r="H32" s="157">
        <v>163362</v>
      </c>
      <c r="I32" s="281">
        <v>227088</v>
      </c>
      <c r="J32" s="282">
        <f t="shared" si="10"/>
        <v>0.3900907187718074</v>
      </c>
      <c r="K32" s="157">
        <v>163362</v>
      </c>
      <c r="L32" s="281">
        <v>207776</v>
      </c>
      <c r="M32" s="282">
        <f t="shared" si="11"/>
        <v>0.2718747321898606</v>
      </c>
    </row>
    <row r="33" spans="1:13" ht="15.75" thickBot="1">
      <c r="A33" s="155" t="s">
        <v>154</v>
      </c>
      <c r="B33" s="157">
        <v>161592</v>
      </c>
      <c r="C33" s="281">
        <v>153375</v>
      </c>
      <c r="D33" s="282">
        <f t="shared" si="8"/>
        <v>-0.050850289618297934</v>
      </c>
      <c r="E33" s="157">
        <v>161592</v>
      </c>
      <c r="F33" s="281">
        <v>151445</v>
      </c>
      <c r="G33" s="282">
        <f t="shared" si="9"/>
        <v>-0.06279395019555424</v>
      </c>
      <c r="H33" s="157">
        <v>161592</v>
      </c>
      <c r="I33" s="281">
        <v>200062</v>
      </c>
      <c r="J33" s="282">
        <f t="shared" si="10"/>
        <v>0.23806871627308282</v>
      </c>
      <c r="K33" s="157">
        <v>161592</v>
      </c>
      <c r="L33" s="281">
        <v>172730</v>
      </c>
      <c r="M33" s="282">
        <f t="shared" si="11"/>
        <v>0.06892667953859102</v>
      </c>
    </row>
    <row r="34" spans="1:13" ht="15.75" thickBot="1">
      <c r="A34" s="155" t="s">
        <v>155</v>
      </c>
      <c r="B34" s="157">
        <v>2734</v>
      </c>
      <c r="C34" s="281">
        <v>1360</v>
      </c>
      <c r="D34" s="282">
        <f t="shared" si="8"/>
        <v>-0.5025603511338698</v>
      </c>
      <c r="E34" s="157">
        <v>2734</v>
      </c>
      <c r="F34" s="281">
        <v>1139</v>
      </c>
      <c r="G34" s="282">
        <f t="shared" si="9"/>
        <v>-0.583394294074616</v>
      </c>
      <c r="H34" s="157">
        <v>2734</v>
      </c>
      <c r="I34" s="281">
        <v>1139</v>
      </c>
      <c r="J34" s="282">
        <f t="shared" si="10"/>
        <v>-0.583394294074616</v>
      </c>
      <c r="K34" s="157">
        <v>2734</v>
      </c>
      <c r="L34" s="281">
        <v>9820</v>
      </c>
      <c r="M34" s="282">
        <f t="shared" si="11"/>
        <v>2.5918068763716167</v>
      </c>
    </row>
    <row r="35" spans="1:13" ht="15.75" thickBot="1">
      <c r="A35" s="160" t="s">
        <v>222</v>
      </c>
      <c r="B35" s="162">
        <v>49746</v>
      </c>
      <c r="C35" s="283">
        <v>49399</v>
      </c>
      <c r="D35" s="285">
        <f t="shared" si="8"/>
        <v>-0.006975435210871226</v>
      </c>
      <c r="E35" s="162">
        <v>49746</v>
      </c>
      <c r="F35" s="283">
        <v>43019</v>
      </c>
      <c r="G35" s="285">
        <f t="shared" si="9"/>
        <v>-0.13522695292083786</v>
      </c>
      <c r="H35" s="162">
        <v>49746</v>
      </c>
      <c r="I35" s="283">
        <v>52321</v>
      </c>
      <c r="J35" s="285">
        <f t="shared" si="10"/>
        <v>0.05176295581554296</v>
      </c>
      <c r="K35" s="162">
        <v>49746</v>
      </c>
      <c r="L35" s="283">
        <v>14261</v>
      </c>
      <c r="M35" s="285">
        <f t="shared" si="11"/>
        <v>-0.713323684316327</v>
      </c>
    </row>
    <row r="36" spans="1:13" ht="15.75" thickBot="1">
      <c r="A36" s="164" t="s">
        <v>156</v>
      </c>
      <c r="B36" s="165">
        <f>SUM(B30:B35)</f>
        <v>2113963</v>
      </c>
      <c r="C36" s="284">
        <f>SUM(C30:C35)</f>
        <v>2077402</v>
      </c>
      <c r="D36" s="286">
        <f t="shared" si="8"/>
        <v>-0.017295004690242925</v>
      </c>
      <c r="E36" s="165">
        <f>SUM(E30:E35)</f>
        <v>2113963</v>
      </c>
      <c r="F36" s="284">
        <f>SUM(F30:F35)</f>
        <v>1982581</v>
      </c>
      <c r="G36" s="286">
        <f t="shared" si="9"/>
        <v>-0.06214962135098864</v>
      </c>
      <c r="H36" s="165">
        <f>SUM(H30:H35)</f>
        <v>2113963</v>
      </c>
      <c r="I36" s="284">
        <f>SUM(I30:I35)</f>
        <v>2129103</v>
      </c>
      <c r="J36" s="286">
        <f t="shared" si="10"/>
        <v>0.007161903968990943</v>
      </c>
      <c r="K36" s="165">
        <f>SUM(K30:K35)</f>
        <v>2113963</v>
      </c>
      <c r="L36" s="284">
        <f>SUM(L30:L35)</f>
        <v>1954961</v>
      </c>
      <c r="M36" s="286">
        <f t="shared" si="11"/>
        <v>-0.07521512912004609</v>
      </c>
    </row>
    <row r="37" spans="1:13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  <c r="K37" s="278"/>
      <c r="L37" s="279"/>
      <c r="M37" s="280"/>
    </row>
    <row r="38" spans="1:13" ht="15.75" thickBot="1">
      <c r="A38" s="155" t="s">
        <v>151</v>
      </c>
      <c r="B38" s="157">
        <v>2277429</v>
      </c>
      <c r="C38" s="281">
        <v>2521441</v>
      </c>
      <c r="D38" s="282">
        <f aca="true" t="shared" si="12" ref="D38:D44">(C38-B38)/B38</f>
        <v>0.10714362555320056</v>
      </c>
      <c r="E38" s="157">
        <v>2277429</v>
      </c>
      <c r="F38" s="281">
        <v>2514525</v>
      </c>
      <c r="G38" s="282">
        <f aca="true" t="shared" si="13" ref="G38:G44">(F38-E38)/E38</f>
        <v>0.10410686787601282</v>
      </c>
      <c r="H38" s="157">
        <v>2277429</v>
      </c>
      <c r="I38" s="281">
        <v>2353842</v>
      </c>
      <c r="J38" s="282">
        <f aca="true" t="shared" si="14" ref="J38:J44">(I38-H38)/H38</f>
        <v>0.03355230832662621</v>
      </c>
      <c r="K38" s="157">
        <v>2277429</v>
      </c>
      <c r="L38" s="281">
        <v>2474077</v>
      </c>
      <c r="M38" s="282">
        <f aca="true" t="shared" si="15" ref="M38:M44">(L38-K38)/K38</f>
        <v>0.08634648983568752</v>
      </c>
    </row>
    <row r="39" spans="1:13" ht="15.75" thickBot="1">
      <c r="A39" s="155" t="s">
        <v>152</v>
      </c>
      <c r="B39" s="156">
        <v>158</v>
      </c>
      <c r="C39" s="291">
        <v>158</v>
      </c>
      <c r="D39" s="282">
        <f t="shared" si="12"/>
        <v>0</v>
      </c>
      <c r="E39" s="156">
        <v>158</v>
      </c>
      <c r="F39" s="291">
        <v>158</v>
      </c>
      <c r="G39" s="282">
        <f t="shared" si="13"/>
        <v>0</v>
      </c>
      <c r="H39" s="156">
        <v>158</v>
      </c>
      <c r="I39" s="291">
        <v>158</v>
      </c>
      <c r="J39" s="282">
        <f t="shared" si="14"/>
        <v>0</v>
      </c>
      <c r="K39" s="156">
        <v>158</v>
      </c>
      <c r="L39" s="291">
        <v>158</v>
      </c>
      <c r="M39" s="282">
        <f t="shared" si="15"/>
        <v>0</v>
      </c>
    </row>
    <row r="40" spans="1:13" ht="15.75" thickBot="1">
      <c r="A40" s="155" t="s">
        <v>154</v>
      </c>
      <c r="B40" s="157">
        <v>216744</v>
      </c>
      <c r="C40" s="281">
        <v>221537</v>
      </c>
      <c r="D40" s="282">
        <f t="shared" si="12"/>
        <v>0.022113645591112095</v>
      </c>
      <c r="E40" s="157">
        <v>216744</v>
      </c>
      <c r="F40" s="281">
        <v>229319</v>
      </c>
      <c r="G40" s="282">
        <f t="shared" si="13"/>
        <v>0.058017753663307865</v>
      </c>
      <c r="H40" s="157">
        <v>216744</v>
      </c>
      <c r="I40" s="281">
        <v>234802</v>
      </c>
      <c r="J40" s="282">
        <f t="shared" si="14"/>
        <v>0.08331487838186985</v>
      </c>
      <c r="K40" s="157">
        <v>216744</v>
      </c>
      <c r="L40" s="281">
        <v>226574</v>
      </c>
      <c r="M40" s="282">
        <f t="shared" si="15"/>
        <v>0.04535304322149633</v>
      </c>
    </row>
    <row r="41" spans="1:13" ht="15.75" thickBot="1">
      <c r="A41" s="155" t="s">
        <v>158</v>
      </c>
      <c r="B41" s="157">
        <v>705700</v>
      </c>
      <c r="C41" s="281">
        <v>700242</v>
      </c>
      <c r="D41" s="282">
        <f t="shared" si="12"/>
        <v>-0.007734164659203627</v>
      </c>
      <c r="E41" s="157">
        <v>705700</v>
      </c>
      <c r="F41" s="281">
        <v>701487</v>
      </c>
      <c r="G41" s="282">
        <f t="shared" si="13"/>
        <v>-0.00596995890605073</v>
      </c>
      <c r="H41" s="157">
        <v>705700</v>
      </c>
      <c r="I41" s="281">
        <v>690887</v>
      </c>
      <c r="J41" s="282">
        <f t="shared" si="14"/>
        <v>-0.020990505880685843</v>
      </c>
      <c r="K41" s="157">
        <v>705700</v>
      </c>
      <c r="L41" s="281">
        <v>702967</v>
      </c>
      <c r="M41" s="282">
        <f t="shared" si="15"/>
        <v>-0.003872750460535638</v>
      </c>
    </row>
    <row r="42" spans="1:13" ht="15.75" thickBot="1">
      <c r="A42" s="160" t="s">
        <v>223</v>
      </c>
      <c r="B42" s="161">
        <v>600</v>
      </c>
      <c r="C42" s="292">
        <v>618</v>
      </c>
      <c r="D42" s="353">
        <f t="shared" si="12"/>
        <v>0.03</v>
      </c>
      <c r="E42" s="161">
        <v>600</v>
      </c>
      <c r="F42" s="292">
        <v>657</v>
      </c>
      <c r="G42" s="353">
        <f>(F42-E42)/E42</f>
        <v>0.095</v>
      </c>
      <c r="H42" s="161">
        <v>600</v>
      </c>
      <c r="I42" s="292">
        <v>613</v>
      </c>
      <c r="J42" s="353">
        <f t="shared" si="14"/>
        <v>0.021666666666666667</v>
      </c>
      <c r="K42" s="161">
        <v>600</v>
      </c>
      <c r="L42" s="292">
        <v>559</v>
      </c>
      <c r="M42" s="353">
        <f t="shared" si="15"/>
        <v>-0.06833333333333333</v>
      </c>
    </row>
    <row r="43" spans="1:13" ht="15.75" thickBot="1">
      <c r="A43" s="164" t="s">
        <v>160</v>
      </c>
      <c r="B43" s="165">
        <f>SUM(B38:B42)</f>
        <v>3200631</v>
      </c>
      <c r="C43" s="284">
        <f>SUM(C38:C42)</f>
        <v>3443996</v>
      </c>
      <c r="D43" s="286">
        <f t="shared" si="12"/>
        <v>0.07603656903904261</v>
      </c>
      <c r="E43" s="165">
        <f>SUM(E38:E42)</f>
        <v>3200631</v>
      </c>
      <c r="F43" s="284">
        <f>SUM(F38:F42)</f>
        <v>3446146</v>
      </c>
      <c r="G43" s="286">
        <f t="shared" si="13"/>
        <v>0.07670831157981035</v>
      </c>
      <c r="H43" s="165">
        <f>SUM(H38:H42)</f>
        <v>3200631</v>
      </c>
      <c r="I43" s="284">
        <f>SUM(I38:I42)</f>
        <v>3280302</v>
      </c>
      <c r="J43" s="286">
        <f t="shared" si="14"/>
        <v>0.024892279053724094</v>
      </c>
      <c r="K43" s="165">
        <f>SUM(K38:K42)</f>
        <v>3200631</v>
      </c>
      <c r="L43" s="284">
        <f>SUM(L38:L42)</f>
        <v>3404335</v>
      </c>
      <c r="M43" s="286">
        <f t="shared" si="15"/>
        <v>0.06364495001141962</v>
      </c>
    </row>
    <row r="44" spans="1:13" ht="15.75" thickBot="1">
      <c r="A44" s="287" t="s">
        <v>161</v>
      </c>
      <c r="B44" s="288">
        <f>+B36+B43</f>
        <v>5314594</v>
      </c>
      <c r="C44" s="289">
        <f>+C36+C43</f>
        <v>5521398</v>
      </c>
      <c r="D44" s="290">
        <f t="shared" si="12"/>
        <v>0.03891247384089923</v>
      </c>
      <c r="E44" s="288">
        <f>+E36+E43</f>
        <v>5314594</v>
      </c>
      <c r="F44" s="289">
        <f>+F36+F43</f>
        <v>5428727</v>
      </c>
      <c r="G44" s="290">
        <f t="shared" si="13"/>
        <v>0.021475393981177114</v>
      </c>
      <c r="H44" s="288">
        <f>+H36+H43</f>
        <v>5314594</v>
      </c>
      <c r="I44" s="289">
        <f>+I36+I43</f>
        <v>5409405</v>
      </c>
      <c r="J44" s="290">
        <f t="shared" si="14"/>
        <v>0.017839744672876235</v>
      </c>
      <c r="K44" s="288">
        <f>+K36+K43</f>
        <v>5314594</v>
      </c>
      <c r="L44" s="289">
        <f>+L36+L43</f>
        <v>5359296</v>
      </c>
      <c r="M44" s="290">
        <f t="shared" si="15"/>
        <v>0.008411178727857668</v>
      </c>
    </row>
    <row r="45" spans="1:13" ht="15">
      <c r="A45" s="274" t="s">
        <v>162</v>
      </c>
      <c r="B45" s="275"/>
      <c r="C45" s="276"/>
      <c r="D45" s="276"/>
      <c r="E45" s="275"/>
      <c r="F45" s="276"/>
      <c r="G45" s="276"/>
      <c r="H45" s="275"/>
      <c r="I45" s="276"/>
      <c r="J45" s="276"/>
      <c r="K45" s="275"/>
      <c r="L45" s="276"/>
      <c r="M45" s="276"/>
    </row>
    <row r="46" spans="1:13" ht="15.75" thickBot="1">
      <c r="A46" s="164" t="s">
        <v>163</v>
      </c>
      <c r="B46" s="165">
        <v>8346719</v>
      </c>
      <c r="C46" s="284">
        <v>8274696</v>
      </c>
      <c r="D46" s="286">
        <f>(C46-B46)/B46</f>
        <v>-0.008628899571196778</v>
      </c>
      <c r="E46" s="165">
        <v>8346719</v>
      </c>
      <c r="F46" s="284">
        <v>8606275</v>
      </c>
      <c r="G46" s="286">
        <f>(F46-E46)/E46</f>
        <v>0.03109676988047639</v>
      </c>
      <c r="H46" s="165">
        <v>8346719</v>
      </c>
      <c r="I46" s="284">
        <v>8760740</v>
      </c>
      <c r="J46" s="286">
        <f>(I46-H46)/H46</f>
        <v>0.049602843943829904</v>
      </c>
      <c r="K46" s="165">
        <v>8346719</v>
      </c>
      <c r="L46" s="284">
        <v>8907656</v>
      </c>
      <c r="M46" s="286">
        <f>(L46-K46)/K46</f>
        <v>0.06720449077056506</v>
      </c>
    </row>
    <row r="47" spans="1:13" ht="15.75" thickBot="1">
      <c r="A47" s="174" t="s">
        <v>96</v>
      </c>
      <c r="B47" s="162">
        <v>38241</v>
      </c>
      <c r="C47" s="283">
        <v>39999</v>
      </c>
      <c r="D47" s="285">
        <f>(C47-B47)/B47</f>
        <v>0.0459716011610575</v>
      </c>
      <c r="E47" s="162">
        <v>38241</v>
      </c>
      <c r="F47" s="283">
        <v>38756</v>
      </c>
      <c r="G47" s="285">
        <f>(F47-E47)/E47</f>
        <v>0.013467221045474752</v>
      </c>
      <c r="H47" s="162">
        <v>38241</v>
      </c>
      <c r="I47" s="283">
        <v>39702</v>
      </c>
      <c r="J47" s="285">
        <f>(I47-H47)/H47</f>
        <v>0.0382050678591041</v>
      </c>
      <c r="K47" s="162">
        <v>38241</v>
      </c>
      <c r="L47" s="283">
        <v>42525</v>
      </c>
      <c r="M47" s="285">
        <f>(L47-K47)/K47</f>
        <v>0.11202635914332784</v>
      </c>
    </row>
    <row r="48" spans="1:13" ht="15.75" thickBot="1">
      <c r="A48" s="287" t="s">
        <v>164</v>
      </c>
      <c r="B48" s="288">
        <f>SUM(B46:B47)</f>
        <v>8384960</v>
      </c>
      <c r="C48" s="289">
        <f>SUM(C46:C47)</f>
        <v>8314695</v>
      </c>
      <c r="D48" s="290">
        <f>(C48-B48)/B48</f>
        <v>-0.008379884936839293</v>
      </c>
      <c r="E48" s="288">
        <f>SUM(E46:E47)</f>
        <v>8384960</v>
      </c>
      <c r="F48" s="289">
        <f>SUM(F46:F47)</f>
        <v>8645031</v>
      </c>
      <c r="G48" s="290">
        <f>(F48-E48)/E48</f>
        <v>0.031016367400679312</v>
      </c>
      <c r="H48" s="288">
        <f>SUM(H46:H47)</f>
        <v>8384960</v>
      </c>
      <c r="I48" s="289">
        <f>SUM(I46:I47)</f>
        <v>8800442</v>
      </c>
      <c r="J48" s="290">
        <f>(I48-H48)/H48</f>
        <v>0.049550862496660686</v>
      </c>
      <c r="K48" s="288">
        <f>SUM(K46:K47)</f>
        <v>8384960</v>
      </c>
      <c r="L48" s="289">
        <f>SUM(L46:L47)</f>
        <v>8950181</v>
      </c>
      <c r="M48" s="290">
        <f>(L48-K48)/K48</f>
        <v>0.06740890833110713</v>
      </c>
    </row>
    <row r="49" spans="1:13" ht="15.75" thickBot="1">
      <c r="A49" s="293" t="s">
        <v>39</v>
      </c>
      <c r="B49" s="294">
        <f>+B44+B48</f>
        <v>13699554</v>
      </c>
      <c r="C49" s="295">
        <f>+C44+C48</f>
        <v>13836093</v>
      </c>
      <c r="D49" s="296">
        <f>(C49-B49)/B49</f>
        <v>0.009966674827516283</v>
      </c>
      <c r="E49" s="294">
        <f>+E44+E48</f>
        <v>13699554</v>
      </c>
      <c r="F49" s="295">
        <f>+F44+F48</f>
        <v>14073758</v>
      </c>
      <c r="G49" s="296">
        <f>(F49-E49)/E49</f>
        <v>0.027315049818410146</v>
      </c>
      <c r="H49" s="294">
        <f>+H44+H48</f>
        <v>13699554</v>
      </c>
      <c r="I49" s="295">
        <f>+I44+I48</f>
        <v>14209847</v>
      </c>
      <c r="J49" s="296">
        <f>(I49-H49)/H49</f>
        <v>0.03724887686124673</v>
      </c>
      <c r="K49" s="294">
        <f>+K44+K48</f>
        <v>13699554</v>
      </c>
      <c r="L49" s="295">
        <f>+L44+L48</f>
        <v>14309477</v>
      </c>
      <c r="M49" s="296">
        <f>(L49-K49)/K49</f>
        <v>0.04452137638933355</v>
      </c>
    </row>
    <row r="50" spans="2:13" ht="1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2" spans="1:5" ht="18.75">
      <c r="A52" s="179" t="s">
        <v>165</v>
      </c>
      <c r="B52" s="380"/>
      <c r="C52" s="380"/>
      <c r="D52" s="380"/>
      <c r="E52" s="380"/>
    </row>
    <row r="53" spans="1:5" ht="15">
      <c r="A53" s="247" t="s">
        <v>237</v>
      </c>
      <c r="B53" s="380"/>
      <c r="C53" s="380"/>
      <c r="D53" s="380"/>
      <c r="E53" s="380"/>
    </row>
    <row r="54" spans="1:5" ht="15">
      <c r="A54" s="351" t="s">
        <v>131</v>
      </c>
      <c r="B54" s="380"/>
      <c r="C54" s="380"/>
      <c r="D54" s="380"/>
      <c r="E54" s="380"/>
    </row>
    <row r="55" spans="1:5" ht="15">
      <c r="A55" s="146" t="s">
        <v>132</v>
      </c>
      <c r="B55" s="380"/>
      <c r="C55" s="380"/>
      <c r="D55" s="380"/>
      <c r="E55" s="380"/>
    </row>
    <row r="56" spans="2:5" ht="15.75" thickBot="1">
      <c r="B56" s="380"/>
      <c r="C56" s="380"/>
      <c r="D56" s="380"/>
      <c r="E56" s="380"/>
    </row>
    <row r="57" spans="1:27" ht="15.75" customHeight="1" thickBot="1">
      <c r="A57" s="297"/>
      <c r="B57" s="298" t="s">
        <v>193</v>
      </c>
      <c r="C57" s="298" t="s">
        <v>98</v>
      </c>
      <c r="D57" s="299" t="s">
        <v>218</v>
      </c>
      <c r="E57" s="299" t="s">
        <v>98</v>
      </c>
      <c r="F57" s="298" t="s">
        <v>99</v>
      </c>
      <c r="G57" s="298" t="s">
        <v>205</v>
      </c>
      <c r="H57" s="256" t="s">
        <v>98</v>
      </c>
      <c r="I57" s="299" t="s">
        <v>225</v>
      </c>
      <c r="J57" s="256" t="s">
        <v>98</v>
      </c>
      <c r="K57" s="256" t="s">
        <v>99</v>
      </c>
      <c r="L57" s="256" t="s">
        <v>193</v>
      </c>
      <c r="M57" s="299" t="s">
        <v>218</v>
      </c>
      <c r="N57" s="298" t="s">
        <v>204</v>
      </c>
      <c r="O57" s="299" t="s">
        <v>224</v>
      </c>
      <c r="P57" s="298" t="s">
        <v>209</v>
      </c>
      <c r="Q57" s="299" t="s">
        <v>234</v>
      </c>
      <c r="R57" s="298" t="s">
        <v>215</v>
      </c>
      <c r="S57" s="298" t="s">
        <v>98</v>
      </c>
      <c r="T57" s="299" t="s">
        <v>239</v>
      </c>
      <c r="U57" s="298" t="s">
        <v>98</v>
      </c>
      <c r="V57" s="298" t="s">
        <v>99</v>
      </c>
      <c r="W57" s="298" t="s">
        <v>214</v>
      </c>
      <c r="X57" s="298" t="s">
        <v>98</v>
      </c>
      <c r="Y57" s="299" t="s">
        <v>240</v>
      </c>
      <c r="Z57" s="299" t="s">
        <v>98</v>
      </c>
      <c r="AA57" s="298" t="s">
        <v>99</v>
      </c>
    </row>
    <row r="58" spans="1:27" ht="15.75" thickTop="1">
      <c r="A58" s="300" t="s">
        <v>168</v>
      </c>
      <c r="B58" s="301"/>
      <c r="C58" s="301"/>
      <c r="D58" s="302"/>
      <c r="E58" s="303"/>
      <c r="F58" s="301"/>
      <c r="G58" s="301"/>
      <c r="H58" s="301"/>
      <c r="I58" s="302"/>
      <c r="J58" s="301"/>
      <c r="K58" s="301"/>
      <c r="L58" s="301"/>
      <c r="M58" s="302"/>
      <c r="N58" s="301"/>
      <c r="O58" s="302"/>
      <c r="P58" s="301"/>
      <c r="Q58" s="302"/>
      <c r="R58" s="301"/>
      <c r="S58" s="301"/>
      <c r="T58" s="302"/>
      <c r="U58" s="301"/>
      <c r="V58" s="301"/>
      <c r="W58" s="301"/>
      <c r="X58" s="301"/>
      <c r="Y58" s="302"/>
      <c r="Z58" s="303"/>
      <c r="AA58" s="301"/>
    </row>
    <row r="59" spans="1:27" ht="15.75" thickBot="1">
      <c r="A59" s="304" t="s">
        <v>169</v>
      </c>
      <c r="B59" s="305">
        <v>2104216</v>
      </c>
      <c r="C59" s="306">
        <f aca="true" t="shared" si="16" ref="C59:C80">+B59/$B$59</f>
        <v>1</v>
      </c>
      <c r="D59" s="305">
        <v>2041823</v>
      </c>
      <c r="E59" s="306">
        <f aca="true" t="shared" si="17" ref="E59:E80">+D59/$D$59</f>
        <v>1</v>
      </c>
      <c r="F59" s="306">
        <f>(D59-B59)/B59</f>
        <v>-0.029651423618107648</v>
      </c>
      <c r="G59" s="305">
        <v>4205283</v>
      </c>
      <c r="H59" s="338">
        <f aca="true" t="shared" si="18" ref="H59:H80">+G59/$G$59</f>
        <v>1</v>
      </c>
      <c r="I59" s="305">
        <v>4159066</v>
      </c>
      <c r="J59" s="306">
        <f aca="true" t="shared" si="19" ref="J59:J80">+I59/$I$59</f>
        <v>1</v>
      </c>
      <c r="K59" s="306">
        <f>(I59-G59)/G59</f>
        <v>-0.010990223487931728</v>
      </c>
      <c r="L59" s="305">
        <v>2104216</v>
      </c>
      <c r="M59" s="305">
        <v>2041823</v>
      </c>
      <c r="N59" s="305">
        <v>2101067</v>
      </c>
      <c r="O59" s="305">
        <v>2117243</v>
      </c>
      <c r="P59" s="305">
        <v>2214012</v>
      </c>
      <c r="Q59" s="305">
        <v>2232343</v>
      </c>
      <c r="R59" s="305">
        <v>2257345</v>
      </c>
      <c r="S59" s="306">
        <f aca="true" t="shared" si="20" ref="S59:S80">+R59/$R$59</f>
        <v>1</v>
      </c>
      <c r="T59" s="305">
        <v>2304195</v>
      </c>
      <c r="U59" s="306">
        <f aca="true" t="shared" si="21" ref="U59:U80">+T59/$T$59</f>
        <v>1</v>
      </c>
      <c r="V59" s="306">
        <f>(T59-R59)/R59</f>
        <v>0.02075447040660599</v>
      </c>
      <c r="W59" s="305">
        <f>+L59+N59+P59+R59</f>
        <v>8676640</v>
      </c>
      <c r="X59" s="306">
        <f aca="true" t="shared" si="22" ref="X59:X80">+W59/$W$59</f>
        <v>1</v>
      </c>
      <c r="Y59" s="305">
        <f>+M59+O59+Q59+T59</f>
        <v>8695604</v>
      </c>
      <c r="Z59" s="306">
        <f aca="true" t="shared" si="23" ref="Z59:Z80">+Y59/$Y$59</f>
        <v>1</v>
      </c>
      <c r="AA59" s="306">
        <f>(Y59-W59)/W59</f>
        <v>0.0021856386804108502</v>
      </c>
    </row>
    <row r="60" spans="1:27" ht="15.75" thickBot="1">
      <c r="A60" s="307" t="s">
        <v>45</v>
      </c>
      <c r="B60" s="308">
        <v>-1196310</v>
      </c>
      <c r="C60" s="309">
        <f t="shared" si="16"/>
        <v>-0.5685300368403243</v>
      </c>
      <c r="D60" s="310">
        <v>-1150561</v>
      </c>
      <c r="E60" s="311">
        <f t="shared" si="17"/>
        <v>-0.5634969338674312</v>
      </c>
      <c r="F60" s="309">
        <f aca="true" t="shared" si="24" ref="F60:F80">(D60-B60)/B60</f>
        <v>-0.038241760078909316</v>
      </c>
      <c r="G60" s="308">
        <v>-2399295</v>
      </c>
      <c r="H60" s="339">
        <f t="shared" si="18"/>
        <v>-0.5705430526316541</v>
      </c>
      <c r="I60" s="310">
        <v>-2333030</v>
      </c>
      <c r="J60" s="309">
        <f t="shared" si="19"/>
        <v>-0.5609504633973108</v>
      </c>
      <c r="K60" s="309">
        <f aca="true" t="shared" si="25" ref="K60:K86">(I60-G60)/G60</f>
        <v>-0.02761852960973953</v>
      </c>
      <c r="L60" s="308">
        <v>-1196310</v>
      </c>
      <c r="M60" s="310">
        <v>-1150561</v>
      </c>
      <c r="N60" s="308">
        <v>-1202985</v>
      </c>
      <c r="O60" s="310">
        <v>-1182469</v>
      </c>
      <c r="P60" s="308">
        <v>-1279858</v>
      </c>
      <c r="Q60" s="310">
        <v>-1236124</v>
      </c>
      <c r="R60" s="308">
        <v>-1286878</v>
      </c>
      <c r="S60" s="309">
        <f t="shared" si="20"/>
        <v>-0.5700847677249158</v>
      </c>
      <c r="T60" s="310">
        <v>-1286481</v>
      </c>
      <c r="U60" s="309">
        <f t="shared" si="21"/>
        <v>-0.5583212358329047</v>
      </c>
      <c r="V60" s="309">
        <f aca="true" t="shared" si="26" ref="V60:V86">(T60-R60)/R60</f>
        <v>-0.00030849855231032</v>
      </c>
      <c r="W60" s="308">
        <f aca="true" t="shared" si="27" ref="W60:W86">+L60+N60+P60+R60</f>
        <v>-4966031</v>
      </c>
      <c r="X60" s="309">
        <f t="shared" si="22"/>
        <v>-0.5723449399767652</v>
      </c>
      <c r="Y60" s="310">
        <f aca="true" t="shared" si="28" ref="Y60:Y86">+M60+O60+Q60+T60</f>
        <v>-4855635</v>
      </c>
      <c r="Z60" s="311">
        <f t="shared" si="23"/>
        <v>-0.5584011185421968</v>
      </c>
      <c r="AA60" s="309">
        <f aca="true" t="shared" si="29" ref="AA60:AA80">(Y60-W60)/W60</f>
        <v>-0.022230227721091553</v>
      </c>
    </row>
    <row r="61" spans="1:27" ht="15.75" thickBot="1">
      <c r="A61" s="312" t="s">
        <v>95</v>
      </c>
      <c r="B61" s="313">
        <f>SUM(B59:B60)</f>
        <v>907906</v>
      </c>
      <c r="C61" s="314">
        <f t="shared" si="16"/>
        <v>0.4314699631596756</v>
      </c>
      <c r="D61" s="315">
        <f>SUM(D59:D60)</f>
        <v>891262</v>
      </c>
      <c r="E61" s="316">
        <f t="shared" si="17"/>
        <v>0.4365030661325688</v>
      </c>
      <c r="F61" s="314">
        <f t="shared" si="24"/>
        <v>-0.01833229431240679</v>
      </c>
      <c r="G61" s="313">
        <v>1805988</v>
      </c>
      <c r="H61" s="340">
        <f t="shared" si="18"/>
        <v>0.42945694736834594</v>
      </c>
      <c r="I61" s="315">
        <v>1826036</v>
      </c>
      <c r="J61" s="314">
        <f t="shared" si="19"/>
        <v>0.43904953660268914</v>
      </c>
      <c r="K61" s="314">
        <f t="shared" si="25"/>
        <v>0.011100848953592162</v>
      </c>
      <c r="L61" s="313">
        <v>907906</v>
      </c>
      <c r="M61" s="315">
        <f>SUM(M59:M60)</f>
        <v>891262</v>
      </c>
      <c r="N61" s="313">
        <f>SUM(N59:N60)</f>
        <v>898082</v>
      </c>
      <c r="O61" s="315">
        <f>SUM(O59:O60)</f>
        <v>934774</v>
      </c>
      <c r="P61" s="313">
        <v>934154</v>
      </c>
      <c r="Q61" s="315">
        <v>996219</v>
      </c>
      <c r="R61" s="313">
        <v>970467</v>
      </c>
      <c r="S61" s="314">
        <f t="shared" si="20"/>
        <v>0.4299152322750842</v>
      </c>
      <c r="T61" s="315">
        <v>1017714</v>
      </c>
      <c r="U61" s="314">
        <f t="shared" si="21"/>
        <v>0.44167876416709523</v>
      </c>
      <c r="V61" s="314">
        <f t="shared" si="26"/>
        <v>0.04868480844789158</v>
      </c>
      <c r="W61" s="313">
        <f t="shared" si="27"/>
        <v>3710609</v>
      </c>
      <c r="X61" s="314">
        <f t="shared" si="22"/>
        <v>0.4276550600232348</v>
      </c>
      <c r="Y61" s="315">
        <f t="shared" si="28"/>
        <v>3839969</v>
      </c>
      <c r="Z61" s="316">
        <f t="shared" si="23"/>
        <v>0.4415988814578033</v>
      </c>
      <c r="AA61" s="314">
        <f t="shared" si="29"/>
        <v>0.034862201864976884</v>
      </c>
    </row>
    <row r="62" spans="1:27" ht="15.75" thickBot="1">
      <c r="A62" s="307" t="s">
        <v>170</v>
      </c>
      <c r="B62" s="308">
        <v>-97009</v>
      </c>
      <c r="C62" s="309">
        <f t="shared" si="16"/>
        <v>-0.046102206237382475</v>
      </c>
      <c r="D62" s="310">
        <v>-100251</v>
      </c>
      <c r="E62" s="311">
        <f t="shared" si="17"/>
        <v>-0.049098771049204556</v>
      </c>
      <c r="F62" s="309">
        <f t="shared" si="24"/>
        <v>0.03341957962663258</v>
      </c>
      <c r="G62" s="308">
        <v>-193987</v>
      </c>
      <c r="H62" s="339">
        <f t="shared" si="18"/>
        <v>-0.0461293568114203</v>
      </c>
      <c r="I62" s="310">
        <v>-195591</v>
      </c>
      <c r="J62" s="309">
        <f t="shared" si="19"/>
        <v>-0.04702762591408744</v>
      </c>
      <c r="K62" s="309">
        <f t="shared" si="25"/>
        <v>0.008268595318242975</v>
      </c>
      <c r="L62" s="308">
        <v>-97009</v>
      </c>
      <c r="M62" s="310">
        <v>-100251</v>
      </c>
      <c r="N62" s="308">
        <v>-96978</v>
      </c>
      <c r="O62" s="310">
        <v>-95340</v>
      </c>
      <c r="P62" s="308">
        <v>-99902</v>
      </c>
      <c r="Q62" s="310">
        <v>-97458</v>
      </c>
      <c r="R62" s="308">
        <v>-107211</v>
      </c>
      <c r="S62" s="309">
        <f t="shared" si="20"/>
        <v>-0.04749429085939456</v>
      </c>
      <c r="T62" s="310">
        <v>-106797</v>
      </c>
      <c r="U62" s="309">
        <f t="shared" si="21"/>
        <v>-0.046348941821330224</v>
      </c>
      <c r="V62" s="309">
        <f t="shared" si="26"/>
        <v>-0.003861544057979125</v>
      </c>
      <c r="W62" s="308">
        <f t="shared" si="27"/>
        <v>-401100</v>
      </c>
      <c r="X62" s="309">
        <f t="shared" si="22"/>
        <v>-0.046227571963340645</v>
      </c>
      <c r="Y62" s="310">
        <f t="shared" si="28"/>
        <v>-399846</v>
      </c>
      <c r="Z62" s="311">
        <f t="shared" si="23"/>
        <v>-0.045982544743297875</v>
      </c>
      <c r="AA62" s="309">
        <f t="shared" si="29"/>
        <v>-0.0031264023934181</v>
      </c>
    </row>
    <row r="63" spans="1:27" ht="15.75" thickBot="1">
      <c r="A63" s="307" t="s">
        <v>171</v>
      </c>
      <c r="B63" s="308">
        <v>-547935</v>
      </c>
      <c r="C63" s="309">
        <f t="shared" si="16"/>
        <v>-0.2603986472871606</v>
      </c>
      <c r="D63" s="310">
        <v>-563544</v>
      </c>
      <c r="E63" s="311">
        <f t="shared" si="17"/>
        <v>-0.2760004172741712</v>
      </c>
      <c r="F63" s="309">
        <f t="shared" si="24"/>
        <v>0.028486955569547483</v>
      </c>
      <c r="G63" s="308">
        <v>-1128655</v>
      </c>
      <c r="H63" s="339">
        <f t="shared" si="18"/>
        <v>-0.26838978494431887</v>
      </c>
      <c r="I63" s="310">
        <v>-1188495</v>
      </c>
      <c r="J63" s="309">
        <f t="shared" si="19"/>
        <v>-0.2857600720931094</v>
      </c>
      <c r="K63" s="309">
        <f t="shared" si="25"/>
        <v>0.05301885873008138</v>
      </c>
      <c r="L63" s="308">
        <v>-547935</v>
      </c>
      <c r="M63" s="310">
        <v>-563544</v>
      </c>
      <c r="N63" s="308">
        <v>-580720</v>
      </c>
      <c r="O63" s="310">
        <v>-624951</v>
      </c>
      <c r="P63" s="308">
        <v>-596608</v>
      </c>
      <c r="Q63" s="310">
        <v>-656668</v>
      </c>
      <c r="R63" s="308">
        <v>-659603</v>
      </c>
      <c r="S63" s="309">
        <f t="shared" si="20"/>
        <v>-0.2922030084014628</v>
      </c>
      <c r="T63" s="310">
        <v>-706711</v>
      </c>
      <c r="U63" s="309">
        <f t="shared" si="21"/>
        <v>-0.30670624665013163</v>
      </c>
      <c r="V63" s="309">
        <f t="shared" si="26"/>
        <v>0.07141871701614456</v>
      </c>
      <c r="W63" s="308">
        <f t="shared" si="27"/>
        <v>-2384866</v>
      </c>
      <c r="X63" s="309">
        <f t="shared" si="22"/>
        <v>-0.27486054509579744</v>
      </c>
      <c r="Y63" s="310">
        <f t="shared" si="28"/>
        <v>-2551874</v>
      </c>
      <c r="Z63" s="311">
        <f t="shared" si="23"/>
        <v>-0.2934671358079324</v>
      </c>
      <c r="AA63" s="309">
        <f t="shared" si="29"/>
        <v>0.07002825315971631</v>
      </c>
    </row>
    <row r="64" spans="1:27" ht="15.75" thickBot="1">
      <c r="A64" s="307" t="s">
        <v>172</v>
      </c>
      <c r="B64" s="308">
        <v>-34692</v>
      </c>
      <c r="C64" s="309">
        <f t="shared" si="16"/>
        <v>-0.016486900584350657</v>
      </c>
      <c r="D64" s="310">
        <v>-32942</v>
      </c>
      <c r="E64" s="311">
        <f t="shared" si="17"/>
        <v>-0.016133621768390307</v>
      </c>
      <c r="F64" s="309">
        <f t="shared" si="24"/>
        <v>-0.050443906376109765</v>
      </c>
      <c r="G64" s="308">
        <v>-69304</v>
      </c>
      <c r="H64" s="339">
        <f t="shared" si="18"/>
        <v>-0.01648022261521995</v>
      </c>
      <c r="I64" s="310">
        <v>-66382</v>
      </c>
      <c r="J64" s="309">
        <f t="shared" si="19"/>
        <v>-0.015960795043887258</v>
      </c>
      <c r="K64" s="309">
        <f t="shared" si="25"/>
        <v>-0.04216206856747085</v>
      </c>
      <c r="L64" s="308">
        <v>-34692</v>
      </c>
      <c r="M64" s="310">
        <v>-32942</v>
      </c>
      <c r="N64" s="308">
        <v>-34612</v>
      </c>
      <c r="O64" s="310">
        <v>-33440</v>
      </c>
      <c r="P64" s="308">
        <v>-37705</v>
      </c>
      <c r="Q64" s="310">
        <v>-35038</v>
      </c>
      <c r="R64" s="308">
        <v>-40685</v>
      </c>
      <c r="S64" s="309">
        <f t="shared" si="20"/>
        <v>-0.01802338588031515</v>
      </c>
      <c r="T64" s="310">
        <v>-37668</v>
      </c>
      <c r="U64" s="309">
        <f t="shared" si="21"/>
        <v>-0.01634757474953292</v>
      </c>
      <c r="V64" s="309">
        <f t="shared" si="26"/>
        <v>-0.07415509401499325</v>
      </c>
      <c r="W64" s="308">
        <f t="shared" si="27"/>
        <v>-147694</v>
      </c>
      <c r="X64" s="309">
        <f t="shared" si="22"/>
        <v>-0.017022026959744786</v>
      </c>
      <c r="Y64" s="310">
        <f t="shared" si="28"/>
        <v>-139088</v>
      </c>
      <c r="Z64" s="311">
        <f t="shared" si="23"/>
        <v>-0.015995208613455717</v>
      </c>
      <c r="AA64" s="309">
        <f t="shared" si="29"/>
        <v>-0.05826912399962084</v>
      </c>
    </row>
    <row r="65" spans="1:27" ht="15.75" thickBot="1">
      <c r="A65" s="307" t="s">
        <v>173</v>
      </c>
      <c r="B65" s="308">
        <v>3848</v>
      </c>
      <c r="C65" s="309">
        <f t="shared" si="16"/>
        <v>0.0018287096001551172</v>
      </c>
      <c r="D65" s="310">
        <v>2176</v>
      </c>
      <c r="E65" s="311">
        <f t="shared" si="17"/>
        <v>0.0010657143150997908</v>
      </c>
      <c r="F65" s="309">
        <f t="shared" si="24"/>
        <v>-0.43451143451143454</v>
      </c>
      <c r="G65" s="308">
        <v>15786</v>
      </c>
      <c r="H65" s="339">
        <f t="shared" si="18"/>
        <v>0.00375384962201117</v>
      </c>
      <c r="I65" s="310">
        <v>223</v>
      </c>
      <c r="J65" s="309">
        <f t="shared" si="19"/>
        <v>5.361780745965561E-05</v>
      </c>
      <c r="K65" s="309">
        <f t="shared" si="25"/>
        <v>-0.9858735588496136</v>
      </c>
      <c r="L65" s="308">
        <v>3848</v>
      </c>
      <c r="M65" s="310">
        <v>2176</v>
      </c>
      <c r="N65" s="308">
        <v>11938</v>
      </c>
      <c r="O65" s="310">
        <v>-1953</v>
      </c>
      <c r="P65" s="308">
        <v>1152</v>
      </c>
      <c r="Q65" s="310">
        <v>1107</v>
      </c>
      <c r="R65" s="308">
        <v>-1065</v>
      </c>
      <c r="S65" s="309">
        <f t="shared" si="20"/>
        <v>-0.0004717931906731138</v>
      </c>
      <c r="T65" s="310">
        <v>-1075</v>
      </c>
      <c r="U65" s="309">
        <f t="shared" si="21"/>
        <v>-0.00046654037527205815</v>
      </c>
      <c r="V65" s="309">
        <f t="shared" si="26"/>
        <v>0.009389671361502348</v>
      </c>
      <c r="W65" s="308">
        <f t="shared" si="27"/>
        <v>15873</v>
      </c>
      <c r="X65" s="309">
        <f t="shared" si="22"/>
        <v>0.0018293947887661583</v>
      </c>
      <c r="Y65" s="310">
        <f t="shared" si="28"/>
        <v>255</v>
      </c>
      <c r="Z65" s="311">
        <f t="shared" si="23"/>
        <v>2.9325162461400037E-05</v>
      </c>
      <c r="AA65" s="309">
        <f t="shared" si="29"/>
        <v>-0.9839349839349839</v>
      </c>
    </row>
    <row r="66" spans="1:27" ht="15.75" thickBot="1">
      <c r="A66" s="307" t="s">
        <v>174</v>
      </c>
      <c r="B66" s="308">
        <v>1169</v>
      </c>
      <c r="C66" s="309">
        <f t="shared" si="16"/>
        <v>0.0005555513312321549</v>
      </c>
      <c r="D66" s="310">
        <v>7084</v>
      </c>
      <c r="E66" s="311">
        <f t="shared" si="17"/>
        <v>0.0034694486250767083</v>
      </c>
      <c r="F66" s="309">
        <f t="shared" si="24"/>
        <v>5.059880239520958</v>
      </c>
      <c r="G66" s="308">
        <v>8556</v>
      </c>
      <c r="H66" s="339">
        <f t="shared" si="18"/>
        <v>0.0020345836415765596</v>
      </c>
      <c r="I66" s="310">
        <v>21592</v>
      </c>
      <c r="J66" s="309">
        <f t="shared" si="19"/>
        <v>0.005191550218246116</v>
      </c>
      <c r="K66" s="309">
        <f t="shared" si="25"/>
        <v>1.5236091631603552</v>
      </c>
      <c r="L66" s="308">
        <v>1169</v>
      </c>
      <c r="M66" s="310">
        <v>7084</v>
      </c>
      <c r="N66" s="308">
        <v>7387</v>
      </c>
      <c r="O66" s="310">
        <v>14508</v>
      </c>
      <c r="P66" s="308">
        <v>8885</v>
      </c>
      <c r="Q66" s="310">
        <v>-43</v>
      </c>
      <c r="R66" s="308">
        <v>4708</v>
      </c>
      <c r="S66" s="309">
        <f t="shared" si="20"/>
        <v>0.0020856360015859337</v>
      </c>
      <c r="T66" s="310">
        <v>3560</v>
      </c>
      <c r="U66" s="309">
        <f t="shared" si="21"/>
        <v>0.0015450081264823507</v>
      </c>
      <c r="V66" s="309">
        <f t="shared" si="26"/>
        <v>-0.24384027187765506</v>
      </c>
      <c r="W66" s="308">
        <f t="shared" si="27"/>
        <v>22149</v>
      </c>
      <c r="X66" s="309">
        <f t="shared" si="22"/>
        <v>0.002552716258828302</v>
      </c>
      <c r="Y66" s="310">
        <f t="shared" si="28"/>
        <v>25109</v>
      </c>
      <c r="Z66" s="311">
        <f t="shared" si="23"/>
        <v>0.0028875509970325234</v>
      </c>
      <c r="AA66" s="309">
        <f t="shared" si="29"/>
        <v>0.13364034493656599</v>
      </c>
    </row>
    <row r="67" spans="1:27" ht="15.75" thickBot="1">
      <c r="A67" s="304" t="s">
        <v>175</v>
      </c>
      <c r="B67" s="305">
        <f>SUM(B61:B66)</f>
        <v>233287</v>
      </c>
      <c r="C67" s="306">
        <f t="shared" si="16"/>
        <v>0.11086646998216913</v>
      </c>
      <c r="D67" s="305">
        <f>SUM(D61:D66)</f>
        <v>203785</v>
      </c>
      <c r="E67" s="306">
        <f t="shared" si="17"/>
        <v>0.09980541898097925</v>
      </c>
      <c r="F67" s="306">
        <f t="shared" si="24"/>
        <v>-0.1264622546477086</v>
      </c>
      <c r="G67" s="305">
        <v>438384</v>
      </c>
      <c r="H67" s="338">
        <f t="shared" si="18"/>
        <v>0.10424601626097459</v>
      </c>
      <c r="I67" s="305">
        <v>397383</v>
      </c>
      <c r="J67" s="306">
        <f t="shared" si="19"/>
        <v>0.09554621157731087</v>
      </c>
      <c r="K67" s="306">
        <f t="shared" si="25"/>
        <v>-0.09352759224789226</v>
      </c>
      <c r="L67" s="305">
        <v>233287</v>
      </c>
      <c r="M67" s="305">
        <f>SUM(M61:M66)</f>
        <v>203785</v>
      </c>
      <c r="N67" s="305">
        <f>SUM(N61:N66)</f>
        <v>205097</v>
      </c>
      <c r="O67" s="305">
        <f>SUM(O61:O66)</f>
        <v>193598</v>
      </c>
      <c r="P67" s="305">
        <v>209976</v>
      </c>
      <c r="Q67" s="305">
        <v>208119</v>
      </c>
      <c r="R67" s="305">
        <v>166611</v>
      </c>
      <c r="S67" s="306">
        <f t="shared" si="20"/>
        <v>0.07380838994482457</v>
      </c>
      <c r="T67" s="305">
        <v>169023</v>
      </c>
      <c r="U67" s="306">
        <f t="shared" si="21"/>
        <v>0.07335446869731077</v>
      </c>
      <c r="V67" s="306">
        <f t="shared" si="26"/>
        <v>0.014476835262977834</v>
      </c>
      <c r="W67" s="305">
        <f t="shared" si="27"/>
        <v>814971</v>
      </c>
      <c r="X67" s="306">
        <f t="shared" si="22"/>
        <v>0.09392702705194637</v>
      </c>
      <c r="Y67" s="305">
        <f t="shared" si="28"/>
        <v>774525</v>
      </c>
      <c r="Z67" s="306">
        <f t="shared" si="23"/>
        <v>0.08907086845261122</v>
      </c>
      <c r="AA67" s="306">
        <f t="shared" si="29"/>
        <v>-0.049628759796360854</v>
      </c>
    </row>
    <row r="68" spans="1:27" ht="15.75" thickBot="1">
      <c r="A68" s="307" t="s">
        <v>176</v>
      </c>
      <c r="B68" s="308">
        <v>2165</v>
      </c>
      <c r="C68" s="309">
        <f t="shared" si="16"/>
        <v>0.0010288867682785418</v>
      </c>
      <c r="D68" s="310">
        <v>2452</v>
      </c>
      <c r="E68" s="311">
        <f t="shared" si="17"/>
        <v>0.0012008876381547275</v>
      </c>
      <c r="F68" s="309">
        <f t="shared" si="24"/>
        <v>0.1325635103926097</v>
      </c>
      <c r="G68" s="308">
        <v>4647</v>
      </c>
      <c r="H68" s="339">
        <f t="shared" si="18"/>
        <v>0.0011050385907440713</v>
      </c>
      <c r="I68" s="310">
        <v>6844</v>
      </c>
      <c r="J68" s="309">
        <f t="shared" si="19"/>
        <v>0.0016455617679546322</v>
      </c>
      <c r="K68" s="309">
        <f t="shared" si="25"/>
        <v>0.47277813643210675</v>
      </c>
      <c r="L68" s="308">
        <v>2165</v>
      </c>
      <c r="M68" s="310">
        <v>2452</v>
      </c>
      <c r="N68" s="308">
        <v>2482</v>
      </c>
      <c r="O68" s="310">
        <v>4392</v>
      </c>
      <c r="P68" s="308">
        <v>3061</v>
      </c>
      <c r="Q68" s="310">
        <v>3436</v>
      </c>
      <c r="R68" s="308">
        <v>3274</v>
      </c>
      <c r="S68" s="309">
        <f t="shared" si="20"/>
        <v>0.001450376437806361</v>
      </c>
      <c r="T68" s="310">
        <v>3661</v>
      </c>
      <c r="U68" s="309">
        <f t="shared" si="21"/>
        <v>0.0015888412222055859</v>
      </c>
      <c r="V68" s="309">
        <f t="shared" si="26"/>
        <v>0.11820403176542456</v>
      </c>
      <c r="W68" s="308">
        <f t="shared" si="27"/>
        <v>10982</v>
      </c>
      <c r="X68" s="309">
        <f t="shared" si="22"/>
        <v>0.0012656973206218076</v>
      </c>
      <c r="Y68" s="310">
        <f t="shared" si="28"/>
        <v>13941</v>
      </c>
      <c r="Z68" s="311">
        <f t="shared" si="23"/>
        <v>0.0016032238818603055</v>
      </c>
      <c r="AA68" s="309">
        <f t="shared" si="29"/>
        <v>0.26944090329630305</v>
      </c>
    </row>
    <row r="69" spans="1:27" ht="15.75" thickBot="1">
      <c r="A69" s="307" t="s">
        <v>177</v>
      </c>
      <c r="B69" s="308">
        <v>-70846</v>
      </c>
      <c r="C69" s="309">
        <f t="shared" si="16"/>
        <v>-0.03366859676002844</v>
      </c>
      <c r="D69" s="310">
        <v>-82389</v>
      </c>
      <c r="E69" s="311">
        <f t="shared" si="17"/>
        <v>-0.0403507062071492</v>
      </c>
      <c r="F69" s="309">
        <f t="shared" si="24"/>
        <v>0.16293086412782656</v>
      </c>
      <c r="G69" s="308">
        <v>-152953</v>
      </c>
      <c r="H69" s="339">
        <f t="shared" si="18"/>
        <v>-0.036371630636986854</v>
      </c>
      <c r="I69" s="310">
        <v>-167973</v>
      </c>
      <c r="J69" s="309">
        <f t="shared" si="19"/>
        <v>-0.04038719270143826</v>
      </c>
      <c r="K69" s="309">
        <f t="shared" si="25"/>
        <v>0.098200100684524</v>
      </c>
      <c r="L69" s="308">
        <v>-70846</v>
      </c>
      <c r="M69" s="310">
        <v>-82389</v>
      </c>
      <c r="N69" s="308">
        <v>-82107</v>
      </c>
      <c r="O69" s="310">
        <v>-85584</v>
      </c>
      <c r="P69" s="308">
        <v>-85697</v>
      </c>
      <c r="Q69" s="310">
        <v>-71811</v>
      </c>
      <c r="R69" s="308">
        <v>-85987</v>
      </c>
      <c r="S69" s="309">
        <f t="shared" si="20"/>
        <v>-0.03809209491681599</v>
      </c>
      <c r="T69" s="310">
        <v>-67764</v>
      </c>
      <c r="U69" s="309">
        <f t="shared" si="21"/>
        <v>-0.029408969292963487</v>
      </c>
      <c r="V69" s="309">
        <f t="shared" si="26"/>
        <v>-0.21192738437205624</v>
      </c>
      <c r="W69" s="308">
        <f t="shared" si="27"/>
        <v>-324637</v>
      </c>
      <c r="X69" s="309">
        <f t="shared" si="22"/>
        <v>-0.03741505928562208</v>
      </c>
      <c r="Y69" s="310">
        <f t="shared" si="28"/>
        <v>-307548</v>
      </c>
      <c r="Z69" s="311">
        <f t="shared" si="23"/>
        <v>-0.035368215939916306</v>
      </c>
      <c r="AA69" s="309">
        <f t="shared" si="29"/>
        <v>-0.052640333664985814</v>
      </c>
    </row>
    <row r="70" spans="1:27" ht="15.75" thickBot="1">
      <c r="A70" s="307" t="s">
        <v>227</v>
      </c>
      <c r="B70" s="308">
        <v>50453</v>
      </c>
      <c r="C70" s="309">
        <f t="shared" si="16"/>
        <v>0.023977101210141925</v>
      </c>
      <c r="D70" s="310">
        <v>54235</v>
      </c>
      <c r="E70" s="311">
        <f t="shared" si="17"/>
        <v>0.026562047738711927</v>
      </c>
      <c r="F70" s="309">
        <f t="shared" si="24"/>
        <v>0.07496085465680931</v>
      </c>
      <c r="G70" s="308">
        <v>50494</v>
      </c>
      <c r="H70" s="339">
        <f t="shared" si="18"/>
        <v>0.012007277512595466</v>
      </c>
      <c r="I70" s="310">
        <v>54321</v>
      </c>
      <c r="J70" s="309">
        <f t="shared" si="19"/>
        <v>0.013060865107694853</v>
      </c>
      <c r="K70" s="309">
        <f t="shared" si="25"/>
        <v>0.07579118311086466</v>
      </c>
      <c r="L70" s="308">
        <v>50453</v>
      </c>
      <c r="M70" s="310">
        <v>54235</v>
      </c>
      <c r="N70" s="308">
        <v>41</v>
      </c>
      <c r="O70" s="310">
        <v>86</v>
      </c>
      <c r="P70" s="308">
        <v>0</v>
      </c>
      <c r="Q70" s="310">
        <v>0</v>
      </c>
      <c r="R70" s="308">
        <v>51</v>
      </c>
      <c r="S70" s="309">
        <f t="shared" si="20"/>
        <v>2.259291335617728E-05</v>
      </c>
      <c r="T70" s="310">
        <v>65</v>
      </c>
      <c r="U70" s="309">
        <f t="shared" si="21"/>
        <v>2.8209418039705842E-05</v>
      </c>
      <c r="V70" s="309">
        <f t="shared" si="26"/>
        <v>0.27450980392156865</v>
      </c>
      <c r="W70" s="308">
        <f t="shared" si="27"/>
        <v>50545</v>
      </c>
      <c r="X70" s="309">
        <f t="shared" si="22"/>
        <v>0.005825411680097365</v>
      </c>
      <c r="Y70" s="310">
        <f t="shared" si="28"/>
        <v>54386</v>
      </c>
      <c r="Z70" s="311">
        <f t="shared" si="23"/>
        <v>0.006254424649512558</v>
      </c>
      <c r="AA70" s="309">
        <f t="shared" si="29"/>
        <v>0.07599169057275695</v>
      </c>
    </row>
    <row r="71" spans="1:27" ht="15.75" thickBot="1">
      <c r="A71" s="307" t="s">
        <v>178</v>
      </c>
      <c r="B71" s="308">
        <v>-9738</v>
      </c>
      <c r="C71" s="309">
        <f t="shared" si="16"/>
        <v>-0.004627851893531843</v>
      </c>
      <c r="D71" s="310">
        <v>-3118</v>
      </c>
      <c r="E71" s="311">
        <f t="shared" si="17"/>
        <v>-0.001527066743787292</v>
      </c>
      <c r="F71" s="309">
        <f t="shared" si="24"/>
        <v>-0.6798110494968166</v>
      </c>
      <c r="G71" s="308">
        <v>-12353</v>
      </c>
      <c r="H71" s="339">
        <f t="shared" si="18"/>
        <v>-0.002937495526460407</v>
      </c>
      <c r="I71" s="310">
        <v>-4809</v>
      </c>
      <c r="J71" s="309">
        <f t="shared" si="19"/>
        <v>-0.0011562692200604654</v>
      </c>
      <c r="K71" s="309">
        <f t="shared" si="25"/>
        <v>-0.6107018538006962</v>
      </c>
      <c r="L71" s="308">
        <v>-9738</v>
      </c>
      <c r="M71" s="310">
        <v>-3118</v>
      </c>
      <c r="N71" s="308">
        <v>-2615</v>
      </c>
      <c r="O71" s="310">
        <v>-1691</v>
      </c>
      <c r="P71" s="308">
        <v>3685</v>
      </c>
      <c r="Q71" s="310">
        <v>-10725</v>
      </c>
      <c r="R71" s="308">
        <v>26</v>
      </c>
      <c r="S71" s="309">
        <f t="shared" si="20"/>
        <v>1.1517955828639397E-05</v>
      </c>
      <c r="T71" s="310">
        <v>-5867</v>
      </c>
      <c r="U71" s="309">
        <f t="shared" si="21"/>
        <v>-0.002546225471368526</v>
      </c>
      <c r="V71" s="309" t="s">
        <v>88</v>
      </c>
      <c r="W71" s="308">
        <f t="shared" si="27"/>
        <v>-8642</v>
      </c>
      <c r="X71" s="309">
        <f t="shared" si="22"/>
        <v>-0.000996007671172251</v>
      </c>
      <c r="Y71" s="310">
        <f t="shared" si="28"/>
        <v>-21401</v>
      </c>
      <c r="Z71" s="311">
        <f t="shared" si="23"/>
        <v>-0.002461128634652636</v>
      </c>
      <c r="AA71" s="309">
        <f t="shared" si="29"/>
        <v>1.476394353158991</v>
      </c>
    </row>
    <row r="72" spans="1:27" ht="15.75" thickBot="1">
      <c r="A72" s="307" t="s">
        <v>179</v>
      </c>
      <c r="B72" s="308">
        <v>-11041</v>
      </c>
      <c r="C72" s="309">
        <f t="shared" si="16"/>
        <v>-0.005247084900029274</v>
      </c>
      <c r="D72" s="310">
        <v>0</v>
      </c>
      <c r="E72" s="311">
        <f t="shared" si="17"/>
        <v>0</v>
      </c>
      <c r="F72" s="309">
        <f t="shared" si="24"/>
        <v>-1</v>
      </c>
      <c r="G72" s="308">
        <v>-18527</v>
      </c>
      <c r="H72" s="339">
        <f t="shared" si="18"/>
        <v>-0.004405648799379257</v>
      </c>
      <c r="I72" s="310">
        <v>0</v>
      </c>
      <c r="J72" s="309">
        <f t="shared" si="19"/>
        <v>0</v>
      </c>
      <c r="K72" s="309">
        <f t="shared" si="25"/>
        <v>-1</v>
      </c>
      <c r="L72" s="308">
        <v>-11041</v>
      </c>
      <c r="M72" s="310">
        <v>0</v>
      </c>
      <c r="N72" s="308">
        <v>-7486</v>
      </c>
      <c r="O72" s="310">
        <v>0</v>
      </c>
      <c r="P72" s="308">
        <v>-14419</v>
      </c>
      <c r="Q72" s="310">
        <v>0</v>
      </c>
      <c r="R72" s="308">
        <v>0</v>
      </c>
      <c r="S72" s="309">
        <f t="shared" si="20"/>
        <v>0</v>
      </c>
      <c r="T72" s="310">
        <v>0</v>
      </c>
      <c r="U72" s="309">
        <f t="shared" si="21"/>
        <v>0</v>
      </c>
      <c r="V72" s="309">
        <v>0</v>
      </c>
      <c r="W72" s="308">
        <f t="shared" si="27"/>
        <v>-32946</v>
      </c>
      <c r="X72" s="309">
        <f t="shared" si="22"/>
        <v>-0.0037970919618654226</v>
      </c>
      <c r="Y72" s="310">
        <f t="shared" si="28"/>
        <v>0</v>
      </c>
      <c r="Z72" s="311">
        <f t="shared" si="23"/>
        <v>0</v>
      </c>
      <c r="AA72" s="309">
        <f t="shared" si="29"/>
        <v>-1</v>
      </c>
    </row>
    <row r="73" spans="1:27" ht="15.75" thickBot="1">
      <c r="A73" s="307" t="s">
        <v>180</v>
      </c>
      <c r="B73" s="317">
        <v>185</v>
      </c>
      <c r="C73" s="309">
        <f t="shared" si="16"/>
        <v>8.791873077668833E-05</v>
      </c>
      <c r="D73" s="318">
        <v>-1600</v>
      </c>
      <c r="E73" s="311">
        <f t="shared" si="17"/>
        <v>-0.0007836134669851403</v>
      </c>
      <c r="F73" s="309" t="s">
        <v>88</v>
      </c>
      <c r="G73" s="317">
        <v>804</v>
      </c>
      <c r="H73" s="339">
        <f t="shared" si="18"/>
        <v>0.00019118808413131768</v>
      </c>
      <c r="I73" s="341">
        <v>1216</v>
      </c>
      <c r="J73" s="309">
        <f t="shared" si="19"/>
        <v>0.000292373335744131</v>
      </c>
      <c r="K73" s="309">
        <f t="shared" si="25"/>
        <v>0.5124378109452736</v>
      </c>
      <c r="L73" s="317">
        <v>185</v>
      </c>
      <c r="M73" s="341">
        <v>-1600</v>
      </c>
      <c r="N73" s="317">
        <v>619</v>
      </c>
      <c r="O73" s="341">
        <v>2816</v>
      </c>
      <c r="P73" s="342">
        <v>1350</v>
      </c>
      <c r="Q73" s="341">
        <v>-1075</v>
      </c>
      <c r="R73" s="342">
        <v>3949</v>
      </c>
      <c r="S73" s="309">
        <f t="shared" si="20"/>
        <v>0.0017494002910498838</v>
      </c>
      <c r="T73" s="341">
        <v>5853</v>
      </c>
      <c r="U73" s="309">
        <f t="shared" si="21"/>
        <v>0.0025401495967138196</v>
      </c>
      <c r="V73" s="309">
        <f t="shared" si="26"/>
        <v>0.48214737908331223</v>
      </c>
      <c r="W73" s="342">
        <f t="shared" si="27"/>
        <v>6103</v>
      </c>
      <c r="X73" s="309">
        <f t="shared" si="22"/>
        <v>0.0007033828763207878</v>
      </c>
      <c r="Y73" s="318">
        <f t="shared" si="28"/>
        <v>5994</v>
      </c>
      <c r="Z73" s="311">
        <f t="shared" si="23"/>
        <v>0.0006893138187985562</v>
      </c>
      <c r="AA73" s="309">
        <f t="shared" si="29"/>
        <v>-0.017860068818613798</v>
      </c>
    </row>
    <row r="74" spans="1:27" ht="15.75" thickBot="1">
      <c r="A74" s="307" t="s">
        <v>228</v>
      </c>
      <c r="B74" s="317">
        <v>0</v>
      </c>
      <c r="C74" s="309">
        <f t="shared" si="16"/>
        <v>0</v>
      </c>
      <c r="D74" s="318">
        <v>0</v>
      </c>
      <c r="E74" s="311">
        <f t="shared" si="17"/>
        <v>0</v>
      </c>
      <c r="F74" s="309" t="s">
        <v>88</v>
      </c>
      <c r="G74" s="317">
        <v>0</v>
      </c>
      <c r="H74" s="339">
        <f t="shared" si="18"/>
        <v>0</v>
      </c>
      <c r="I74" s="318">
        <v>3313</v>
      </c>
      <c r="J74" s="309">
        <f t="shared" si="19"/>
        <v>0.0007965730767436727</v>
      </c>
      <c r="K74" s="309" t="s">
        <v>88</v>
      </c>
      <c r="L74" s="317">
        <v>0</v>
      </c>
      <c r="M74" s="318">
        <v>0</v>
      </c>
      <c r="N74" s="317">
        <v>0</v>
      </c>
      <c r="O74" s="318">
        <v>3313</v>
      </c>
      <c r="P74" s="317">
        <v>0</v>
      </c>
      <c r="Q74" s="318">
        <v>0</v>
      </c>
      <c r="R74" s="317">
        <v>28492</v>
      </c>
      <c r="S74" s="309">
        <f t="shared" si="20"/>
        <v>0.012621907594984372</v>
      </c>
      <c r="T74" s="318">
        <v>-23</v>
      </c>
      <c r="U74" s="309">
        <f t="shared" si="21"/>
        <v>-9.98179407558822E-06</v>
      </c>
      <c r="V74" s="309">
        <f t="shared" si="26"/>
        <v>-1.0008072441387057</v>
      </c>
      <c r="W74" s="317">
        <f t="shared" si="27"/>
        <v>28492</v>
      </c>
      <c r="X74" s="309">
        <f t="shared" si="22"/>
        <v>0.0032837596120157114</v>
      </c>
      <c r="Y74" s="318">
        <f t="shared" si="28"/>
        <v>3290</v>
      </c>
      <c r="Z74" s="311">
        <f t="shared" si="23"/>
        <v>0.0003783520960706122</v>
      </c>
      <c r="AA74" s="309" t="s">
        <v>88</v>
      </c>
    </row>
    <row r="75" spans="1:27" ht="15.75" thickBot="1">
      <c r="A75" s="312" t="s">
        <v>182</v>
      </c>
      <c r="B75" s="313">
        <f>SUM(B67:B74)</f>
        <v>194465</v>
      </c>
      <c r="C75" s="314">
        <f t="shared" si="16"/>
        <v>0.09241684313777673</v>
      </c>
      <c r="D75" s="315">
        <f>SUM(D67:D74)</f>
        <v>173365</v>
      </c>
      <c r="E75" s="316">
        <f t="shared" si="17"/>
        <v>0.08490696793992428</v>
      </c>
      <c r="F75" s="314">
        <f t="shared" si="24"/>
        <v>-0.10850281541665595</v>
      </c>
      <c r="G75" s="313">
        <v>310496</v>
      </c>
      <c r="H75" s="340">
        <f t="shared" si="18"/>
        <v>0.07383474548561893</v>
      </c>
      <c r="I75" s="315">
        <v>290295</v>
      </c>
      <c r="J75" s="314">
        <f t="shared" si="19"/>
        <v>0.06979812294394944</v>
      </c>
      <c r="K75" s="314">
        <f t="shared" si="25"/>
        <v>-0.06506041945789962</v>
      </c>
      <c r="L75" s="313">
        <v>194465</v>
      </c>
      <c r="M75" s="315">
        <f>SUM(M67:M74)</f>
        <v>173365</v>
      </c>
      <c r="N75" s="313">
        <f>SUM(N67:N74)</f>
        <v>116031</v>
      </c>
      <c r="O75" s="315">
        <f>SUM(O67:O74)</f>
        <v>116930</v>
      </c>
      <c r="P75" s="313">
        <v>117956</v>
      </c>
      <c r="Q75" s="315">
        <v>127944</v>
      </c>
      <c r="R75" s="313">
        <v>116416</v>
      </c>
      <c r="S75" s="314">
        <f t="shared" si="20"/>
        <v>0.051572090221034005</v>
      </c>
      <c r="T75" s="315">
        <v>104948</v>
      </c>
      <c r="U75" s="314">
        <f t="shared" si="21"/>
        <v>0.04554649237586229</v>
      </c>
      <c r="V75" s="314">
        <f t="shared" si="26"/>
        <v>-0.0985087960417812</v>
      </c>
      <c r="W75" s="313">
        <f t="shared" si="27"/>
        <v>544868</v>
      </c>
      <c r="X75" s="314">
        <f t="shared" si="22"/>
        <v>0.06279711962234229</v>
      </c>
      <c r="Y75" s="315">
        <f t="shared" si="28"/>
        <v>523187</v>
      </c>
      <c r="Z75" s="316">
        <f t="shared" si="23"/>
        <v>0.060166838324284315</v>
      </c>
      <c r="AA75" s="314">
        <f t="shared" si="29"/>
        <v>-0.039791288899329744</v>
      </c>
    </row>
    <row r="76" spans="1:27" ht="15.75" thickBot="1">
      <c r="A76" s="307" t="s">
        <v>183</v>
      </c>
      <c r="B76" s="308">
        <v>-56024</v>
      </c>
      <c r="C76" s="309">
        <f t="shared" si="16"/>
        <v>-0.026624643097476686</v>
      </c>
      <c r="D76" s="310">
        <v>-40723</v>
      </c>
      <c r="E76" s="311">
        <f t="shared" si="17"/>
        <v>-0.019944432010022415</v>
      </c>
      <c r="F76" s="309">
        <f t="shared" si="24"/>
        <v>-0.2731150935313437</v>
      </c>
      <c r="G76" s="308">
        <v>-98207</v>
      </c>
      <c r="H76" s="339">
        <f t="shared" si="18"/>
        <v>-0.023353244002841188</v>
      </c>
      <c r="I76" s="310">
        <v>-70437</v>
      </c>
      <c r="J76" s="309">
        <f t="shared" si="19"/>
        <v>-0.016935773560698485</v>
      </c>
      <c r="K76" s="309">
        <f t="shared" si="25"/>
        <v>-0.28277006730681115</v>
      </c>
      <c r="L76" s="308">
        <v>-56024</v>
      </c>
      <c r="M76" s="310">
        <v>-40723</v>
      </c>
      <c r="N76" s="308">
        <v>-42183</v>
      </c>
      <c r="O76" s="310">
        <v>-29714</v>
      </c>
      <c r="P76" s="308">
        <v>-37516</v>
      </c>
      <c r="Q76" s="310">
        <v>-49440</v>
      </c>
      <c r="R76" s="308">
        <v>-37143</v>
      </c>
      <c r="S76" s="309">
        <f t="shared" si="20"/>
        <v>-0.016454285897813583</v>
      </c>
      <c r="T76" s="310">
        <v>-25079</v>
      </c>
      <c r="U76" s="309">
        <f t="shared" si="21"/>
        <v>-0.010884061461812042</v>
      </c>
      <c r="V76" s="309">
        <f t="shared" si="26"/>
        <v>-0.32479875077403547</v>
      </c>
      <c r="W76" s="308">
        <f t="shared" si="27"/>
        <v>-172866</v>
      </c>
      <c r="X76" s="309">
        <f t="shared" si="22"/>
        <v>-0.01992314997510557</v>
      </c>
      <c r="Y76" s="310">
        <f t="shared" si="28"/>
        <v>-144956</v>
      </c>
      <c r="Z76" s="311">
        <f t="shared" si="23"/>
        <v>-0.01667003235197923</v>
      </c>
      <c r="AA76" s="309">
        <f t="shared" si="29"/>
        <v>-0.16145453704025084</v>
      </c>
    </row>
    <row r="77" spans="1:27" ht="15.75" thickBot="1">
      <c r="A77" s="319" t="s">
        <v>184</v>
      </c>
      <c r="B77" s="320">
        <v>14256</v>
      </c>
      <c r="C77" s="321">
        <f t="shared" si="16"/>
        <v>0.006774969870013345</v>
      </c>
      <c r="D77" s="322">
        <v>8078</v>
      </c>
      <c r="E77" s="323">
        <f t="shared" si="17"/>
        <v>0.003956268491441227</v>
      </c>
      <c r="F77" s="321">
        <f t="shared" si="24"/>
        <v>-0.43336139169472504</v>
      </c>
      <c r="G77" s="320">
        <v>20959</v>
      </c>
      <c r="H77" s="343">
        <f t="shared" si="18"/>
        <v>0.0049839689742640384</v>
      </c>
      <c r="I77" s="322">
        <v>18677</v>
      </c>
      <c r="J77" s="321">
        <f t="shared" si="19"/>
        <v>0.004490671703695012</v>
      </c>
      <c r="K77" s="321">
        <f t="shared" si="25"/>
        <v>-0.10887924042177585</v>
      </c>
      <c r="L77" s="320">
        <v>14256</v>
      </c>
      <c r="M77" s="322">
        <v>8078</v>
      </c>
      <c r="N77" s="320">
        <v>6703</v>
      </c>
      <c r="O77" s="322">
        <v>10599</v>
      </c>
      <c r="P77" s="320">
        <v>2620</v>
      </c>
      <c r="Q77" s="322">
        <v>11262</v>
      </c>
      <c r="R77" s="320">
        <v>5954</v>
      </c>
      <c r="S77" s="321">
        <f t="shared" si="20"/>
        <v>0.002637611884758422</v>
      </c>
      <c r="T77" s="322">
        <v>17240</v>
      </c>
      <c r="U77" s="321">
        <f t="shared" si="21"/>
        <v>0.007482005646223518</v>
      </c>
      <c r="V77" s="321">
        <f t="shared" si="26"/>
        <v>1.8955324151830701</v>
      </c>
      <c r="W77" s="320">
        <f t="shared" si="27"/>
        <v>29533</v>
      </c>
      <c r="X77" s="321">
        <f t="shared" si="22"/>
        <v>0.0034037369304246805</v>
      </c>
      <c r="Y77" s="322">
        <f t="shared" si="28"/>
        <v>47179</v>
      </c>
      <c r="Z77" s="323">
        <f t="shared" si="23"/>
        <v>0.005425615057907421</v>
      </c>
      <c r="AA77" s="321">
        <f t="shared" si="29"/>
        <v>0.5975011004638878</v>
      </c>
    </row>
    <row r="78" spans="1:27" ht="15.75" thickBot="1">
      <c r="A78" s="312" t="s">
        <v>185</v>
      </c>
      <c r="B78" s="313">
        <f>SUM(B75:B77)</f>
        <v>152697</v>
      </c>
      <c r="C78" s="314">
        <f t="shared" si="16"/>
        <v>0.0725671699103134</v>
      </c>
      <c r="D78" s="315">
        <f>SUM(D75:D77)</f>
        <v>140720</v>
      </c>
      <c r="E78" s="316">
        <f t="shared" si="17"/>
        <v>0.06891880442134309</v>
      </c>
      <c r="F78" s="314">
        <f t="shared" si="24"/>
        <v>-0.07843638054447698</v>
      </c>
      <c r="G78" s="313">
        <v>233248</v>
      </c>
      <c r="H78" s="340">
        <f t="shared" si="18"/>
        <v>0.055465470457041775</v>
      </c>
      <c r="I78" s="315">
        <v>238535</v>
      </c>
      <c r="J78" s="314">
        <f t="shared" si="19"/>
        <v>0.05735302108694596</v>
      </c>
      <c r="K78" s="314">
        <f t="shared" si="25"/>
        <v>0.022666861023460008</v>
      </c>
      <c r="L78" s="313">
        <v>152697</v>
      </c>
      <c r="M78" s="315">
        <f>SUM(M75:M77)</f>
        <v>140720</v>
      </c>
      <c r="N78" s="313">
        <f>SUM(N75:N77)</f>
        <v>80551</v>
      </c>
      <c r="O78" s="315">
        <f>SUM(O75:O77)</f>
        <v>97815</v>
      </c>
      <c r="P78" s="313">
        <v>83060</v>
      </c>
      <c r="Q78" s="315">
        <v>89766</v>
      </c>
      <c r="R78" s="313">
        <v>85227</v>
      </c>
      <c r="S78" s="314">
        <f t="shared" si="20"/>
        <v>0.03775541620797884</v>
      </c>
      <c r="T78" s="315">
        <v>97109</v>
      </c>
      <c r="U78" s="314">
        <f t="shared" si="21"/>
        <v>0.04214443656027376</v>
      </c>
      <c r="V78" s="314">
        <f t="shared" si="26"/>
        <v>0.1394159127975876</v>
      </c>
      <c r="W78" s="313">
        <f t="shared" si="27"/>
        <v>401535</v>
      </c>
      <c r="X78" s="314">
        <f t="shared" si="22"/>
        <v>0.0462777065776614</v>
      </c>
      <c r="Y78" s="315">
        <f t="shared" si="28"/>
        <v>425410</v>
      </c>
      <c r="Z78" s="316">
        <f t="shared" si="23"/>
        <v>0.04892242103021251</v>
      </c>
      <c r="AA78" s="314">
        <f t="shared" si="29"/>
        <v>0.05945932484092296</v>
      </c>
    </row>
    <row r="79" spans="1:27" ht="15.75" thickBot="1">
      <c r="A79" s="307" t="s">
        <v>186</v>
      </c>
      <c r="B79" s="317">
        <v>-164</v>
      </c>
      <c r="C79" s="309">
        <f t="shared" si="16"/>
        <v>-7.793876674257775E-05</v>
      </c>
      <c r="D79" s="318">
        <v>-892</v>
      </c>
      <c r="E79" s="311">
        <f t="shared" si="17"/>
        <v>-0.0004368645078442157</v>
      </c>
      <c r="F79" s="309" t="s">
        <v>88</v>
      </c>
      <c r="G79" s="317">
        <v>-247</v>
      </c>
      <c r="H79" s="339">
        <f t="shared" si="18"/>
        <v>-5.8735642761735654E-05</v>
      </c>
      <c r="I79" s="318">
        <v>-1034</v>
      </c>
      <c r="J79" s="309">
        <f t="shared" si="19"/>
        <v>-0.0002486135108219009</v>
      </c>
      <c r="K79" s="309">
        <f t="shared" si="25"/>
        <v>3.1862348178137654</v>
      </c>
      <c r="L79" s="317">
        <v>-164</v>
      </c>
      <c r="M79" s="318">
        <v>-892</v>
      </c>
      <c r="N79" s="317">
        <v>-83</v>
      </c>
      <c r="O79" s="318">
        <v>-142</v>
      </c>
      <c r="P79" s="317">
        <v>55</v>
      </c>
      <c r="Q79" s="318">
        <v>-141</v>
      </c>
      <c r="R79" s="317">
        <v>-1652</v>
      </c>
      <c r="S79" s="309">
        <f t="shared" si="20"/>
        <v>-0.0007318331934197032</v>
      </c>
      <c r="T79" s="318">
        <v>105</v>
      </c>
      <c r="U79" s="309">
        <f t="shared" si="21"/>
        <v>4.556905991029405E-05</v>
      </c>
      <c r="V79" s="309">
        <f t="shared" si="26"/>
        <v>-1.0635593220338984</v>
      </c>
      <c r="W79" s="317">
        <f t="shared" si="27"/>
        <v>-1844</v>
      </c>
      <c r="X79" s="309">
        <f t="shared" si="22"/>
        <v>-0.00021252466392520606</v>
      </c>
      <c r="Y79" s="318">
        <f t="shared" si="28"/>
        <v>-1070</v>
      </c>
      <c r="Z79" s="311">
        <f t="shared" si="23"/>
        <v>-0.00012305068170077662</v>
      </c>
      <c r="AA79" s="309" t="s">
        <v>88</v>
      </c>
    </row>
    <row r="80" spans="1:27" ht="15.75" thickBot="1">
      <c r="A80" s="304" t="s">
        <v>229</v>
      </c>
      <c r="B80" s="305">
        <f>SUM(B78:B79)</f>
        <v>152533</v>
      </c>
      <c r="C80" s="306">
        <f t="shared" si="16"/>
        <v>0.07248923114357081</v>
      </c>
      <c r="D80" s="305">
        <f>SUM(D78:D79)</f>
        <v>139828</v>
      </c>
      <c r="E80" s="306">
        <f t="shared" si="17"/>
        <v>0.06848193991349887</v>
      </c>
      <c r="F80" s="306">
        <f t="shared" si="24"/>
        <v>-0.08329345125317145</v>
      </c>
      <c r="G80" s="305">
        <v>233001</v>
      </c>
      <c r="H80" s="338">
        <f t="shared" si="18"/>
        <v>0.05540673481428004</v>
      </c>
      <c r="I80" s="305">
        <v>237501</v>
      </c>
      <c r="J80" s="306">
        <f t="shared" si="19"/>
        <v>0.05710440757612406</v>
      </c>
      <c r="K80" s="306">
        <f t="shared" si="25"/>
        <v>0.019313221831665957</v>
      </c>
      <c r="L80" s="305">
        <v>152533</v>
      </c>
      <c r="M80" s="305">
        <f>SUM(M78:M79)</f>
        <v>139828</v>
      </c>
      <c r="N80" s="305">
        <f>SUM(N78:N79)</f>
        <v>80468</v>
      </c>
      <c r="O80" s="305">
        <f>SUM(O78:O79)</f>
        <v>97673</v>
      </c>
      <c r="P80" s="305">
        <v>83115</v>
      </c>
      <c r="Q80" s="305">
        <v>89625</v>
      </c>
      <c r="R80" s="305">
        <v>83575</v>
      </c>
      <c r="S80" s="306">
        <f t="shared" si="20"/>
        <v>0.03702358301455914</v>
      </c>
      <c r="T80" s="305">
        <v>97214</v>
      </c>
      <c r="U80" s="306">
        <f t="shared" si="21"/>
        <v>0.04219000562018405</v>
      </c>
      <c r="V80" s="306">
        <f t="shared" si="26"/>
        <v>0.1631947352677236</v>
      </c>
      <c r="W80" s="305">
        <f t="shared" si="27"/>
        <v>399691</v>
      </c>
      <c r="X80" s="306">
        <f t="shared" si="22"/>
        <v>0.046065181913736195</v>
      </c>
      <c r="Y80" s="305">
        <f t="shared" si="28"/>
        <v>424340</v>
      </c>
      <c r="Z80" s="306">
        <f t="shared" si="23"/>
        <v>0.04879937034851173</v>
      </c>
      <c r="AA80" s="306">
        <f t="shared" si="29"/>
        <v>0.061670140183291595</v>
      </c>
    </row>
    <row r="81" spans="1:25" ht="15">
      <c r="A81" s="204"/>
      <c r="B81" s="206"/>
      <c r="C81" s="207"/>
      <c r="D81" s="209"/>
      <c r="E81" s="207"/>
      <c r="F81" s="207"/>
      <c r="G81" s="206"/>
      <c r="H81" s="344"/>
      <c r="I81" s="209"/>
      <c r="M81" s="209"/>
      <c r="W81" s="143">
        <f t="shared" si="27"/>
        <v>0</v>
      </c>
      <c r="Y81" s="143">
        <f t="shared" si="28"/>
        <v>0</v>
      </c>
    </row>
    <row r="82" spans="1:25" ht="15">
      <c r="A82" s="210" t="s">
        <v>188</v>
      </c>
      <c r="B82" s="212"/>
      <c r="C82" s="213"/>
      <c r="D82" s="215"/>
      <c r="E82" s="213"/>
      <c r="F82" s="213"/>
      <c r="G82" s="212"/>
      <c r="H82" s="345"/>
      <c r="I82" s="215"/>
      <c r="M82" s="215"/>
      <c r="W82" s="143">
        <f t="shared" si="27"/>
        <v>0</v>
      </c>
      <c r="Y82" s="143">
        <f t="shared" si="28"/>
        <v>0</v>
      </c>
    </row>
    <row r="83" spans="1:27" ht="15.75" thickBot="1">
      <c r="A83" s="216" t="s">
        <v>189</v>
      </c>
      <c r="B83" s="188">
        <v>151672</v>
      </c>
      <c r="C83" s="309">
        <f>+B83/$B$59</f>
        <v>0.07208005261817228</v>
      </c>
      <c r="D83" s="324">
        <v>139150</v>
      </c>
      <c r="E83" s="325">
        <f>+D83/$D$59</f>
        <v>0.06814988370686391</v>
      </c>
      <c r="F83" s="309">
        <f>(D83-B83)/B83</f>
        <v>-0.08255973416319426</v>
      </c>
      <c r="G83" s="188">
        <v>231084</v>
      </c>
      <c r="H83" s="346">
        <f>+G83/$G$59</f>
        <v>0.054950879643534095</v>
      </c>
      <c r="I83" s="324">
        <v>235679</v>
      </c>
      <c r="J83" s="309">
        <f>+I83/$I$59</f>
        <v>0.05666632844970482</v>
      </c>
      <c r="K83" s="309">
        <f t="shared" si="25"/>
        <v>0.019884544148448185</v>
      </c>
      <c r="L83" s="188">
        <v>151672</v>
      </c>
      <c r="M83" s="324">
        <v>139150</v>
      </c>
      <c r="N83" s="188">
        <v>79412</v>
      </c>
      <c r="O83" s="324">
        <v>96529</v>
      </c>
      <c r="P83" s="188">
        <v>81993</v>
      </c>
      <c r="Q83" s="324">
        <v>88579</v>
      </c>
      <c r="R83" s="188">
        <v>82657</v>
      </c>
      <c r="S83" s="309">
        <f>+R83/$R$59</f>
        <v>0.03661691057414795</v>
      </c>
      <c r="T83" s="324">
        <v>95949</v>
      </c>
      <c r="U83" s="309">
        <f>+T83/$T$59</f>
        <v>0.0416410069460267</v>
      </c>
      <c r="V83" s="309">
        <f t="shared" si="26"/>
        <v>0.160809126873707</v>
      </c>
      <c r="W83" s="188">
        <f t="shared" si="27"/>
        <v>395734</v>
      </c>
      <c r="X83" s="309">
        <f>+W83/$W$59</f>
        <v>0.04560912980139777</v>
      </c>
      <c r="Y83" s="324">
        <f t="shared" si="28"/>
        <v>420207</v>
      </c>
      <c r="Z83" s="325">
        <f>+Y83/$Y$59</f>
        <v>0.04832407271536284</v>
      </c>
      <c r="AA83" s="309">
        <f>(Y83-W83)/W83</f>
        <v>0.06184204541434398</v>
      </c>
    </row>
    <row r="84" spans="1:27" ht="15.75" thickBot="1">
      <c r="A84" s="218" t="s">
        <v>96</v>
      </c>
      <c r="B84" s="219">
        <v>861</v>
      </c>
      <c r="C84" s="321">
        <f>+B84/$B$59</f>
        <v>0.0004091785253985332</v>
      </c>
      <c r="D84" s="326">
        <v>678</v>
      </c>
      <c r="E84" s="327">
        <f>+D84/$D$59</f>
        <v>0.0003320562066349532</v>
      </c>
      <c r="F84" s="321">
        <f>(D84-B84)/B84</f>
        <v>-0.21254355400696864</v>
      </c>
      <c r="G84" s="219">
        <v>1917</v>
      </c>
      <c r="H84" s="347">
        <f>+G84/$G$59</f>
        <v>0.0004558551707459403</v>
      </c>
      <c r="I84" s="326">
        <v>1822</v>
      </c>
      <c r="J84" s="321">
        <f>+I84/$I$59</f>
        <v>0.00043807912641924895</v>
      </c>
      <c r="K84" s="321">
        <f t="shared" si="25"/>
        <v>-0.0495565988523735</v>
      </c>
      <c r="L84" s="219">
        <v>861</v>
      </c>
      <c r="M84" s="326">
        <v>678</v>
      </c>
      <c r="N84" s="219">
        <v>1056</v>
      </c>
      <c r="O84" s="326">
        <v>1144</v>
      </c>
      <c r="P84" s="348">
        <v>1122</v>
      </c>
      <c r="Q84" s="326">
        <v>1046</v>
      </c>
      <c r="R84" s="348">
        <v>918</v>
      </c>
      <c r="S84" s="321">
        <f>+R84/$R$59</f>
        <v>0.00040667244041119104</v>
      </c>
      <c r="T84" s="326">
        <v>1265</v>
      </c>
      <c r="U84" s="321">
        <f>+T84/$T$59</f>
        <v>0.0005489986741573521</v>
      </c>
      <c r="V84" s="321">
        <f t="shared" si="26"/>
        <v>0.3779956427015251</v>
      </c>
      <c r="W84" s="219">
        <f t="shared" si="27"/>
        <v>3957</v>
      </c>
      <c r="X84" s="321">
        <f>+W84/$W$59</f>
        <v>0.0004560521123384167</v>
      </c>
      <c r="Y84" s="326">
        <f t="shared" si="28"/>
        <v>4133</v>
      </c>
      <c r="Z84" s="327">
        <f>+Y84/$Y$59</f>
        <v>0.00047529763314888766</v>
      </c>
      <c r="AA84" s="321">
        <f>(Y84-W84)/W84</f>
        <v>0.04447814000505433</v>
      </c>
    </row>
    <row r="85" spans="1:27" ht="15.75" thickBot="1">
      <c r="A85" s="221" t="s">
        <v>229</v>
      </c>
      <c r="B85" s="192">
        <f>SUM(B83:B84)</f>
        <v>152533</v>
      </c>
      <c r="C85" s="314">
        <f>+B85/$B$59</f>
        <v>0.07248923114357081</v>
      </c>
      <c r="D85" s="328">
        <f>SUM(D83:D84)</f>
        <v>139828</v>
      </c>
      <c r="E85" s="329">
        <f>+D85/$D$59</f>
        <v>0.06848193991349887</v>
      </c>
      <c r="F85" s="314">
        <f>(D85-B85)/B85</f>
        <v>-0.08329345125317145</v>
      </c>
      <c r="G85" s="192">
        <v>233001</v>
      </c>
      <c r="H85" s="349">
        <f>+G85/$G$59</f>
        <v>0.05540673481428004</v>
      </c>
      <c r="I85" s="328">
        <v>237501</v>
      </c>
      <c r="J85" s="314">
        <f>+I85/$I$59</f>
        <v>0.05710440757612406</v>
      </c>
      <c r="K85" s="314">
        <f t="shared" si="25"/>
        <v>0.019313221831665957</v>
      </c>
      <c r="L85" s="192">
        <v>152533</v>
      </c>
      <c r="M85" s="328">
        <f>SUM(M83:M84)</f>
        <v>139828</v>
      </c>
      <c r="N85" s="192">
        <f>SUM(N83:N84)</f>
        <v>80468</v>
      </c>
      <c r="O85" s="328">
        <f>SUM(O83:O84)</f>
        <v>97673</v>
      </c>
      <c r="P85" s="192">
        <v>83115</v>
      </c>
      <c r="Q85" s="328">
        <f>SUM(Q83:Q84)</f>
        <v>89625</v>
      </c>
      <c r="R85" s="192">
        <v>83575</v>
      </c>
      <c r="S85" s="314">
        <f>+R85/$R$59</f>
        <v>0.03702358301455914</v>
      </c>
      <c r="T85" s="328">
        <v>97214</v>
      </c>
      <c r="U85" s="314">
        <f>+T85/$T$59</f>
        <v>0.04219000562018405</v>
      </c>
      <c r="V85" s="314">
        <f t="shared" si="26"/>
        <v>0.1631947352677236</v>
      </c>
      <c r="W85" s="192">
        <f t="shared" si="27"/>
        <v>399691</v>
      </c>
      <c r="X85" s="314">
        <f>+W85/$W$59</f>
        <v>0.046065181913736195</v>
      </c>
      <c r="Y85" s="328">
        <f t="shared" si="28"/>
        <v>424340</v>
      </c>
      <c r="Z85" s="329">
        <f>+Y85/$Y$59</f>
        <v>0.04879937034851173</v>
      </c>
      <c r="AA85" s="314">
        <f>(Y85-W85)/W85</f>
        <v>0.061670140183291595</v>
      </c>
    </row>
    <row r="86" spans="1:27" ht="15.75" thickBot="1">
      <c r="A86" s="330" t="s">
        <v>94</v>
      </c>
      <c r="B86" s="331">
        <v>280995</v>
      </c>
      <c r="C86" s="306">
        <f>+B86/$B$59</f>
        <v>0.13353904732213803</v>
      </c>
      <c r="D86" s="332">
        <v>264549</v>
      </c>
      <c r="E86" s="333">
        <f>+D86/$D$59</f>
        <v>0.1295650994234074</v>
      </c>
      <c r="F86" s="306">
        <f>(D86-B86)/B86</f>
        <v>-0.05852773181017456</v>
      </c>
      <c r="G86" s="331">
        <v>534203</v>
      </c>
      <c r="H86" s="350">
        <f>+G86/$G$59</f>
        <v>0.12703140311841082</v>
      </c>
      <c r="I86" s="332">
        <v>527210</v>
      </c>
      <c r="J86" s="306">
        <f>+I86/$I$59</f>
        <v>0.12676163350136785</v>
      </c>
      <c r="K86" s="306">
        <f t="shared" si="25"/>
        <v>-0.013090529255732371</v>
      </c>
      <c r="L86" s="331">
        <v>280995</v>
      </c>
      <c r="M86" s="332">
        <v>264549</v>
      </c>
      <c r="N86" s="331">
        <v>253208</v>
      </c>
      <c r="O86" s="332">
        <v>262661</v>
      </c>
      <c r="P86" s="331">
        <v>266125</v>
      </c>
      <c r="Q86" s="332">
        <v>273008</v>
      </c>
      <c r="R86" s="331">
        <v>228625</v>
      </c>
      <c r="S86" s="306">
        <f>+R86/$R$59</f>
        <v>0.10128048658933393</v>
      </c>
      <c r="T86" s="332">
        <v>243961</v>
      </c>
      <c r="U86" s="306">
        <f>+T86/$T$59</f>
        <v>0.10587688975976425</v>
      </c>
      <c r="V86" s="306">
        <f t="shared" si="26"/>
        <v>0.06707927829414981</v>
      </c>
      <c r="W86" s="331">
        <f t="shared" si="27"/>
        <v>1028953</v>
      </c>
      <c r="X86" s="306">
        <f>+W86/$W$59</f>
        <v>0.11858887772225193</v>
      </c>
      <c r="Y86" s="332">
        <f t="shared" si="28"/>
        <v>1044179</v>
      </c>
      <c r="Z86" s="333">
        <f>+Y86/$Y$59</f>
        <v>0.12008125025012639</v>
      </c>
      <c r="AA86" s="306">
        <f>(Y86-W86)/W86</f>
        <v>0.01479756606958724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D15 D26 D36 D43 D49 G15 G26 G36 G43 G49 J15 J26 J36 J43 J49 C61:C85" 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4"/>
  <sheetViews>
    <sheetView zoomScale="90" zoomScaleNormal="90" zoomScalePageLayoutView="0" workbookViewId="0" topLeftCell="A1">
      <selection activeCell="J18" sqref="J1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355" t="s">
        <v>241</v>
      </c>
      <c r="B2" s="380"/>
      <c r="C2" s="380"/>
      <c r="D2" s="380"/>
      <c r="E2" s="380"/>
    </row>
    <row r="3" spans="1:5" ht="15">
      <c r="A3" s="355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4" ht="36" customHeight="1" thickBot="1">
      <c r="A6" s="271"/>
      <c r="B6" s="272" t="s">
        <v>242</v>
      </c>
      <c r="C6" s="356" t="s">
        <v>243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</row>
    <row r="10" spans="1:4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</row>
    <row r="11" spans="1:4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</row>
    <row r="12" spans="1:4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</row>
    <row r="13" spans="1:4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</row>
    <row r="14" spans="1:4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</row>
    <row r="15" spans="1:4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26509</v>
      </c>
      <c r="C17" s="281">
        <v>25388</v>
      </c>
      <c r="D17" s="282">
        <f aca="true" t="shared" si="1" ref="D17:D27">(C17-B17)/B17</f>
        <v>-0.04228752499151232</v>
      </c>
    </row>
    <row r="18" spans="1:4" ht="15.75" thickBot="1">
      <c r="A18" s="155" t="s">
        <v>141</v>
      </c>
      <c r="B18" s="157">
        <v>180451</v>
      </c>
      <c r="C18" s="281">
        <v>176658</v>
      </c>
      <c r="D18" s="282">
        <f t="shared" si="1"/>
        <v>-0.021019556555519226</v>
      </c>
    </row>
    <row r="19" spans="1:4" ht="15.75" thickBot="1">
      <c r="A19" s="155" t="s">
        <v>142</v>
      </c>
      <c r="B19" s="157">
        <v>4133963</v>
      </c>
      <c r="C19" s="281">
        <v>3718895</v>
      </c>
      <c r="D19" s="282">
        <f t="shared" si="1"/>
        <v>-0.10040438194536333</v>
      </c>
    </row>
    <row r="20" spans="1:4" ht="15.75" thickBot="1">
      <c r="A20" s="155" t="s">
        <v>143</v>
      </c>
      <c r="B20" s="157">
        <v>3395671</v>
      </c>
      <c r="C20" s="281">
        <v>3288035</v>
      </c>
      <c r="D20" s="282">
        <f t="shared" si="1"/>
        <v>-0.03169800607891636</v>
      </c>
    </row>
    <row r="21" spans="1:4" ht="15.75" thickBot="1">
      <c r="A21" s="155" t="s">
        <v>144</v>
      </c>
      <c r="B21" s="157">
        <v>72306</v>
      </c>
      <c r="C21" s="281">
        <v>77337</v>
      </c>
      <c r="D21" s="282">
        <f t="shared" si="1"/>
        <v>0.06957928802588997</v>
      </c>
    </row>
    <row r="22" spans="1:4" ht="15.75" thickBot="1">
      <c r="A22" s="155" t="s">
        <v>145</v>
      </c>
      <c r="B22" s="157">
        <v>2118226</v>
      </c>
      <c r="C22" s="281">
        <v>2058314</v>
      </c>
      <c r="D22" s="282">
        <f t="shared" si="1"/>
        <v>-0.02828404523407795</v>
      </c>
    </row>
    <row r="23" spans="1:4" ht="15.75" thickBot="1">
      <c r="A23" s="155" t="s">
        <v>146</v>
      </c>
      <c r="B23" s="157">
        <v>1181350</v>
      </c>
      <c r="C23" s="281">
        <v>1149138</v>
      </c>
      <c r="D23" s="282">
        <f t="shared" si="1"/>
        <v>-0.02726710966267406</v>
      </c>
    </row>
    <row r="24" spans="1:4" ht="15.75" thickBot="1">
      <c r="A24" s="155" t="s">
        <v>147</v>
      </c>
      <c r="B24" s="157">
        <v>415072</v>
      </c>
      <c r="C24" s="281">
        <v>403858</v>
      </c>
      <c r="D24" s="282">
        <f t="shared" si="1"/>
        <v>-0.027016999460334593</v>
      </c>
    </row>
    <row r="25" spans="1:4" ht="15.75" thickBot="1">
      <c r="A25" s="160" t="s">
        <v>24</v>
      </c>
      <c r="B25" s="162">
        <v>100352</v>
      </c>
      <c r="C25" s="283">
        <v>73714</v>
      </c>
      <c r="D25" s="285">
        <f t="shared" si="1"/>
        <v>-0.265445631377551</v>
      </c>
    </row>
    <row r="26" spans="1:4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1"/>
        <v>-0.05613976376259259</v>
      </c>
    </row>
    <row r="27" spans="1:4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1"/>
        <v>-0.0517902925452831</v>
      </c>
    </row>
    <row r="28" spans="1:4" ht="15">
      <c r="A28" s="274" t="s">
        <v>93</v>
      </c>
      <c r="B28" s="275"/>
      <c r="C28" s="276"/>
      <c r="D28" s="276"/>
    </row>
    <row r="29" spans="1:4" ht="15">
      <c r="A29" s="277" t="s">
        <v>150</v>
      </c>
      <c r="B29" s="278"/>
      <c r="C29" s="279"/>
      <c r="D29" s="280"/>
    </row>
    <row r="30" spans="1:4" ht="15.75" thickBot="1">
      <c r="A30" s="155" t="s">
        <v>151</v>
      </c>
      <c r="B30" s="157">
        <v>557133</v>
      </c>
      <c r="C30" s="281">
        <v>718979</v>
      </c>
      <c r="D30" s="282">
        <f aca="true" t="shared" si="2" ref="D30:D36">(C30-B30)/B30</f>
        <v>0.2904979600921144</v>
      </c>
    </row>
    <row r="31" spans="1:4" ht="15.75" thickBot="1">
      <c r="A31" s="155" t="s">
        <v>152</v>
      </c>
      <c r="B31" s="157">
        <v>993241</v>
      </c>
      <c r="C31" s="281">
        <v>995912</v>
      </c>
      <c r="D31" s="282">
        <f t="shared" si="2"/>
        <v>0.0026891761415406734</v>
      </c>
    </row>
    <row r="32" spans="1:4" ht="15.75" thickBot="1">
      <c r="A32" s="155" t="s">
        <v>153</v>
      </c>
      <c r="B32" s="157">
        <v>207776</v>
      </c>
      <c r="C32" s="281">
        <v>173161</v>
      </c>
      <c r="D32" s="282">
        <f t="shared" si="2"/>
        <v>-0.1665976821192053</v>
      </c>
    </row>
    <row r="33" spans="1:4" ht="15.75" thickBot="1">
      <c r="A33" s="155" t="s">
        <v>154</v>
      </c>
      <c r="B33" s="157">
        <v>172730</v>
      </c>
      <c r="C33" s="281">
        <v>150309</v>
      </c>
      <c r="D33" s="282">
        <f t="shared" si="2"/>
        <v>-0.1298037399409483</v>
      </c>
    </row>
    <row r="34" spans="1:4" ht="15.75" thickBot="1">
      <c r="A34" s="155" t="s">
        <v>155</v>
      </c>
      <c r="B34" s="157">
        <v>9820</v>
      </c>
      <c r="C34" s="281">
        <v>4186</v>
      </c>
      <c r="D34" s="282">
        <f t="shared" si="2"/>
        <v>-0.5737270875763747</v>
      </c>
    </row>
    <row r="35" spans="1:4" ht="15.75" thickBot="1">
      <c r="A35" s="160" t="s">
        <v>35</v>
      </c>
      <c r="B35" s="162">
        <v>14261</v>
      </c>
      <c r="C35" s="283">
        <v>23398</v>
      </c>
      <c r="D35" s="285">
        <f t="shared" si="2"/>
        <v>0.640698408246266</v>
      </c>
    </row>
    <row r="36" spans="1:4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2"/>
        <v>0.05677044196789603</v>
      </c>
    </row>
    <row r="37" spans="1:4" ht="15">
      <c r="A37" s="277" t="s">
        <v>157</v>
      </c>
      <c r="B37" s="278"/>
      <c r="C37" s="279"/>
      <c r="D37" s="280"/>
    </row>
    <row r="38" spans="1:4" ht="15.75" thickBot="1">
      <c r="A38" s="155" t="s">
        <v>151</v>
      </c>
      <c r="B38" s="157">
        <v>2474077</v>
      </c>
      <c r="C38" s="281">
        <v>2362473</v>
      </c>
      <c r="D38" s="282">
        <f aca="true" t="shared" si="3" ref="D38:D44">(C38-B38)/B38</f>
        <v>-0.04510934784972335</v>
      </c>
    </row>
    <row r="39" spans="1:4" ht="15.75" thickBot="1">
      <c r="A39" s="155" t="s">
        <v>152</v>
      </c>
      <c r="B39" s="156">
        <v>158</v>
      </c>
      <c r="C39" s="291">
        <v>158</v>
      </c>
      <c r="D39" s="282">
        <f t="shared" si="3"/>
        <v>0</v>
      </c>
    </row>
    <row r="40" spans="1:4" ht="15.75" thickBot="1">
      <c r="A40" s="155" t="s">
        <v>154</v>
      </c>
      <c r="B40" s="157">
        <v>226574</v>
      </c>
      <c r="C40" s="281">
        <v>225014</v>
      </c>
      <c r="D40" s="282">
        <f t="shared" si="3"/>
        <v>-0.006885167759760608</v>
      </c>
    </row>
    <row r="41" spans="1:4" ht="15.75" thickBot="1">
      <c r="A41" s="155" t="s">
        <v>158</v>
      </c>
      <c r="B41" s="157">
        <v>702967</v>
      </c>
      <c r="C41" s="281">
        <v>694042</v>
      </c>
      <c r="D41" s="282">
        <f t="shared" si="3"/>
        <v>-0.012696186307465357</v>
      </c>
    </row>
    <row r="42" spans="1:4" ht="15.75" thickBot="1">
      <c r="A42" s="160" t="s">
        <v>35</v>
      </c>
      <c r="B42" s="161">
        <v>559</v>
      </c>
      <c r="C42" s="292">
        <v>544</v>
      </c>
      <c r="D42" s="282">
        <f t="shared" si="3"/>
        <v>-0.026833631484794274</v>
      </c>
    </row>
    <row r="43" spans="1:4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3"/>
        <v>-0.03586721048310463</v>
      </c>
    </row>
    <row r="44" spans="1:4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3"/>
        <v>-0.0020748993897705967</v>
      </c>
    </row>
    <row r="45" spans="1:4" ht="15">
      <c r="A45" s="274" t="s">
        <v>162</v>
      </c>
      <c r="B45" s="275"/>
      <c r="C45" s="276"/>
      <c r="D45" s="276"/>
    </row>
    <row r="46" spans="1:4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</row>
    <row r="47" spans="1:4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</row>
    <row r="48" spans="1:4" ht="15.75" thickBot="1">
      <c r="A48" s="287" t="s">
        <v>164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</row>
    <row r="49" spans="1:4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</row>
    <row r="51" spans="2:3" ht="15">
      <c r="B51" s="178"/>
      <c r="C51" s="178"/>
    </row>
    <row r="52" spans="1:5" ht="18.75">
      <c r="A52" s="179" t="s">
        <v>165</v>
      </c>
      <c r="B52" s="380"/>
      <c r="C52" s="380"/>
      <c r="D52" s="380"/>
      <c r="E52" s="380"/>
    </row>
    <row r="53" spans="1:5" ht="15">
      <c r="A53" s="355" t="s">
        <v>244</v>
      </c>
      <c r="B53" s="380"/>
      <c r="C53" s="380"/>
      <c r="D53" s="380"/>
      <c r="E53" s="380"/>
    </row>
    <row r="54" spans="1:5" ht="15">
      <c r="A54" s="355" t="s">
        <v>131</v>
      </c>
      <c r="B54" s="380"/>
      <c r="C54" s="380"/>
      <c r="D54" s="380"/>
      <c r="E54" s="380"/>
    </row>
    <row r="55" spans="1:5" ht="15">
      <c r="A55" s="146" t="s">
        <v>132</v>
      </c>
      <c r="B55" s="380"/>
      <c r="C55" s="380"/>
      <c r="D55" s="380"/>
      <c r="E55" s="380"/>
    </row>
    <row r="56" spans="2:5" ht="15.75" thickBot="1">
      <c r="B56" s="380"/>
      <c r="C56" s="380"/>
      <c r="D56" s="380"/>
      <c r="E56" s="380"/>
    </row>
    <row r="57" spans="1:6" ht="15.75" customHeight="1" thickBot="1">
      <c r="A57" s="297"/>
      <c r="B57" s="298" t="s">
        <v>218</v>
      </c>
      <c r="C57" s="298" t="s">
        <v>98</v>
      </c>
      <c r="D57" s="299" t="s">
        <v>245</v>
      </c>
      <c r="E57" s="299" t="s">
        <v>98</v>
      </c>
      <c r="F57" s="298" t="s">
        <v>99</v>
      </c>
    </row>
    <row r="58" spans="1:6" ht="15.75" thickTop="1">
      <c r="A58" s="300" t="s">
        <v>168</v>
      </c>
      <c r="B58" s="301"/>
      <c r="C58" s="301"/>
      <c r="D58" s="302"/>
      <c r="E58" s="303"/>
      <c r="F58" s="301"/>
    </row>
    <row r="59" spans="1:6" ht="15.75" thickBot="1">
      <c r="A59" s="304" t="s">
        <v>169</v>
      </c>
      <c r="B59" s="358">
        <v>2041823</v>
      </c>
      <c r="C59" s="306">
        <f aca="true" t="shared" si="4" ref="C59:C78">+B59/$B$59</f>
        <v>1</v>
      </c>
      <c r="D59" s="358">
        <v>2104345</v>
      </c>
      <c r="E59" s="306">
        <f aca="true" t="shared" si="5" ref="E59:E78">+D59/$D$59</f>
        <v>1</v>
      </c>
      <c r="F59" s="306">
        <f>(D59-B59)/B59</f>
        <v>0.030620675739278087</v>
      </c>
    </row>
    <row r="60" spans="1:6" ht="15.75" thickBot="1">
      <c r="A60" s="307" t="s">
        <v>45</v>
      </c>
      <c r="B60" s="359">
        <v>-1150561</v>
      </c>
      <c r="C60" s="309">
        <f t="shared" si="4"/>
        <v>-0.5634969338674312</v>
      </c>
      <c r="D60" s="362">
        <v>-1168715</v>
      </c>
      <c r="E60" s="311">
        <f t="shared" si="5"/>
        <v>-0.5553818409053648</v>
      </c>
      <c r="F60" s="309">
        <f aca="true" t="shared" si="6" ref="F60:F78">(D60-B60)/B60</f>
        <v>0.015778389846344523</v>
      </c>
    </row>
    <row r="61" spans="1:6" ht="15.75" thickBot="1">
      <c r="A61" s="312" t="s">
        <v>95</v>
      </c>
      <c r="B61" s="360">
        <f>SUM(B59:B60)</f>
        <v>891262</v>
      </c>
      <c r="C61" s="314">
        <f t="shared" si="4"/>
        <v>0.4365030661325688</v>
      </c>
      <c r="D61" s="363">
        <f>SUM(D59:D60)</f>
        <v>935630</v>
      </c>
      <c r="E61" s="316">
        <f t="shared" si="5"/>
        <v>0.44461815909463515</v>
      </c>
      <c r="F61" s="314">
        <f t="shared" si="6"/>
        <v>0.04978109691650715</v>
      </c>
    </row>
    <row r="62" spans="1:6" ht="15.75" thickBot="1">
      <c r="A62" s="307" t="s">
        <v>170</v>
      </c>
      <c r="B62" s="359">
        <v>-100251</v>
      </c>
      <c r="C62" s="309">
        <f t="shared" si="4"/>
        <v>-0.049098771049204556</v>
      </c>
      <c r="D62" s="362">
        <v>-99417</v>
      </c>
      <c r="E62" s="311">
        <f t="shared" si="5"/>
        <v>-0.047243679149569104</v>
      </c>
      <c r="F62" s="309">
        <f t="shared" si="6"/>
        <v>-0.008319119011281684</v>
      </c>
    </row>
    <row r="63" spans="1:6" ht="15.75" thickBot="1">
      <c r="A63" s="307" t="s">
        <v>171</v>
      </c>
      <c r="B63" s="359">
        <v>-563544</v>
      </c>
      <c r="C63" s="309">
        <f t="shared" si="4"/>
        <v>-0.2760004172741712</v>
      </c>
      <c r="D63" s="362">
        <v>-607913</v>
      </c>
      <c r="E63" s="311">
        <f t="shared" si="5"/>
        <v>-0.2888846648244466</v>
      </c>
      <c r="F63" s="309">
        <f t="shared" si="6"/>
        <v>0.07873209545306134</v>
      </c>
    </row>
    <row r="64" spans="1:6" ht="15.75" thickBot="1">
      <c r="A64" s="307" t="s">
        <v>172</v>
      </c>
      <c r="B64" s="359">
        <v>-32942</v>
      </c>
      <c r="C64" s="309">
        <f t="shared" si="4"/>
        <v>-0.016133621768390307</v>
      </c>
      <c r="D64" s="362">
        <v>-33212</v>
      </c>
      <c r="E64" s="311">
        <f t="shared" si="5"/>
        <v>-0.01578258317908898</v>
      </c>
      <c r="F64" s="309">
        <f t="shared" si="6"/>
        <v>0.008196223665836926</v>
      </c>
    </row>
    <row r="65" spans="1:6" ht="15.75" thickBot="1">
      <c r="A65" s="307" t="s">
        <v>173</v>
      </c>
      <c r="B65" s="359">
        <v>2176</v>
      </c>
      <c r="C65" s="309">
        <f t="shared" si="4"/>
        <v>0.0010657143150997908</v>
      </c>
      <c r="D65" s="362">
        <v>1952</v>
      </c>
      <c r="E65" s="311">
        <f t="shared" si="5"/>
        <v>0.0009276045515350382</v>
      </c>
      <c r="F65" s="309">
        <f t="shared" si="6"/>
        <v>-0.10294117647058823</v>
      </c>
    </row>
    <row r="66" spans="1:6" ht="15.75" thickBot="1">
      <c r="A66" s="307" t="s">
        <v>174</v>
      </c>
      <c r="B66" s="359">
        <v>7084</v>
      </c>
      <c r="C66" s="309">
        <f t="shared" si="4"/>
        <v>0.0034694486250767083</v>
      </c>
      <c r="D66" s="362">
        <v>4942</v>
      </c>
      <c r="E66" s="311">
        <f t="shared" si="5"/>
        <v>0.0023484742283228274</v>
      </c>
      <c r="F66" s="309" t="s">
        <v>88</v>
      </c>
    </row>
    <row r="67" spans="1:6" ht="15.75" thickBot="1">
      <c r="A67" s="304" t="s">
        <v>175</v>
      </c>
      <c r="B67" s="358">
        <f>SUM(B61:B66)</f>
        <v>203785</v>
      </c>
      <c r="C67" s="306">
        <f t="shared" si="4"/>
        <v>0.09980541898097925</v>
      </c>
      <c r="D67" s="358">
        <f>SUM(D61:D66)</f>
        <v>201982</v>
      </c>
      <c r="E67" s="306">
        <f t="shared" si="5"/>
        <v>0.09598331072138837</v>
      </c>
      <c r="F67" s="306">
        <f t="shared" si="6"/>
        <v>-0.008847559928355866</v>
      </c>
    </row>
    <row r="68" spans="1:6" ht="15.75" thickBot="1">
      <c r="A68" s="307" t="s">
        <v>176</v>
      </c>
      <c r="B68" s="359">
        <v>2452</v>
      </c>
      <c r="C68" s="309">
        <f t="shared" si="4"/>
        <v>0.0012008876381547275</v>
      </c>
      <c r="D68" s="362">
        <v>3241</v>
      </c>
      <c r="E68" s="311">
        <f t="shared" si="5"/>
        <v>0.0015401466964780014</v>
      </c>
      <c r="F68" s="309">
        <f t="shared" si="6"/>
        <v>0.3217781402936378</v>
      </c>
    </row>
    <row r="69" spans="1:6" ht="15.75" thickBot="1">
      <c r="A69" s="307" t="s">
        <v>177</v>
      </c>
      <c r="B69" s="359">
        <v>-82389</v>
      </c>
      <c r="C69" s="309">
        <f t="shared" si="4"/>
        <v>-0.0403507062071492</v>
      </c>
      <c r="D69" s="362">
        <v>-71961</v>
      </c>
      <c r="E69" s="311">
        <f t="shared" si="5"/>
        <v>-0.03419638890010906</v>
      </c>
      <c r="F69" s="309">
        <f t="shared" si="6"/>
        <v>-0.12657029457815971</v>
      </c>
    </row>
    <row r="70" spans="1:6" ht="15.75" thickBot="1">
      <c r="A70" s="307" t="s">
        <v>194</v>
      </c>
      <c r="B70" s="359">
        <v>54235</v>
      </c>
      <c r="C70" s="309">
        <f t="shared" si="4"/>
        <v>0.026562047738711927</v>
      </c>
      <c r="D70" s="362">
        <v>32336</v>
      </c>
      <c r="E70" s="311">
        <f t="shared" si="5"/>
        <v>0.015366301628297642</v>
      </c>
      <c r="F70" s="309">
        <f t="shared" si="6"/>
        <v>-0.40377984696229374</v>
      </c>
    </row>
    <row r="71" spans="1:6" ht="15.75" thickBot="1">
      <c r="A71" s="307" t="s">
        <v>178</v>
      </c>
      <c r="B71" s="359">
        <v>-3118</v>
      </c>
      <c r="C71" s="309">
        <f t="shared" si="4"/>
        <v>-0.001527066743787292</v>
      </c>
      <c r="D71" s="362">
        <v>-2666</v>
      </c>
      <c r="E71" s="311">
        <f t="shared" si="5"/>
        <v>-0.0012669025278649652</v>
      </c>
      <c r="F71" s="309">
        <f t="shared" si="6"/>
        <v>-0.14496472097498397</v>
      </c>
    </row>
    <row r="72" spans="1:6" ht="15.75" thickBot="1">
      <c r="A72" s="307" t="s">
        <v>180</v>
      </c>
      <c r="B72" s="359">
        <v>-1600</v>
      </c>
      <c r="C72" s="309">
        <f t="shared" si="4"/>
        <v>-0.0007836134669851403</v>
      </c>
      <c r="D72" s="362">
        <v>-2327</v>
      </c>
      <c r="E72" s="311">
        <f t="shared" si="5"/>
        <v>-0.0011058072701957142</v>
      </c>
      <c r="F72" s="309">
        <f t="shared" si="6"/>
        <v>0.454375</v>
      </c>
    </row>
    <row r="73" spans="1:6" ht="15.75" thickBot="1">
      <c r="A73" s="312" t="s">
        <v>182</v>
      </c>
      <c r="B73" s="360">
        <f>SUM(B67:B72)</f>
        <v>173365</v>
      </c>
      <c r="C73" s="314">
        <f t="shared" si="4"/>
        <v>0.08490696793992428</v>
      </c>
      <c r="D73" s="363">
        <f>SUM(D67:D72)</f>
        <v>160605</v>
      </c>
      <c r="E73" s="316">
        <f t="shared" si="5"/>
        <v>0.07632066034799427</v>
      </c>
      <c r="F73" s="314">
        <f t="shared" si="6"/>
        <v>-0.07360193810746114</v>
      </c>
    </row>
    <row r="74" spans="1:6" ht="15.75" thickBot="1">
      <c r="A74" s="307" t="s">
        <v>183</v>
      </c>
      <c r="B74" s="359">
        <v>-40723</v>
      </c>
      <c r="C74" s="309">
        <f t="shared" si="4"/>
        <v>-0.019944432010022415</v>
      </c>
      <c r="D74" s="362">
        <v>-44069</v>
      </c>
      <c r="E74" s="311">
        <f t="shared" si="5"/>
        <v>-0.02094190828975287</v>
      </c>
      <c r="F74" s="309">
        <f t="shared" si="6"/>
        <v>0.08216486997519828</v>
      </c>
    </row>
    <row r="75" spans="1:6" ht="15.75" thickBot="1">
      <c r="A75" s="319" t="s">
        <v>184</v>
      </c>
      <c r="B75" s="361">
        <v>8078</v>
      </c>
      <c r="C75" s="321">
        <f t="shared" si="4"/>
        <v>0.003956268491441227</v>
      </c>
      <c r="D75" s="364">
        <v>5479</v>
      </c>
      <c r="E75" s="323">
        <f t="shared" si="5"/>
        <v>0.0026036605214449153</v>
      </c>
      <c r="F75" s="321">
        <f t="shared" si="6"/>
        <v>-0.3217380539737559</v>
      </c>
    </row>
    <row r="76" spans="1:6" ht="15.75" thickBot="1">
      <c r="A76" s="312" t="s">
        <v>185</v>
      </c>
      <c r="B76" s="360">
        <f>SUM(B73:B75)</f>
        <v>140720</v>
      </c>
      <c r="C76" s="314">
        <f t="shared" si="4"/>
        <v>0.06891880442134309</v>
      </c>
      <c r="D76" s="363">
        <f>SUM(D73:D75)</f>
        <v>122015</v>
      </c>
      <c r="E76" s="316">
        <f t="shared" si="5"/>
        <v>0.05798241257968632</v>
      </c>
      <c r="F76" s="314">
        <f t="shared" si="6"/>
        <v>-0.13292353610005686</v>
      </c>
    </row>
    <row r="77" spans="1:6" ht="15.75" thickBot="1">
      <c r="A77" s="307" t="s">
        <v>186</v>
      </c>
      <c r="B77" s="359">
        <v>-892</v>
      </c>
      <c r="C77" s="309">
        <f t="shared" si="4"/>
        <v>-0.0004368645078442157</v>
      </c>
      <c r="D77" s="362">
        <v>-226</v>
      </c>
      <c r="E77" s="311">
        <f t="shared" si="5"/>
        <v>-0.00010739683844616734</v>
      </c>
      <c r="F77" s="309" t="s">
        <v>88</v>
      </c>
    </row>
    <row r="78" spans="1:6" ht="15.75" thickBot="1">
      <c r="A78" s="304" t="s">
        <v>187</v>
      </c>
      <c r="B78" s="358">
        <f>SUM(B76:B77)</f>
        <v>139828</v>
      </c>
      <c r="C78" s="306">
        <f t="shared" si="4"/>
        <v>0.06848193991349887</v>
      </c>
      <c r="D78" s="358">
        <f>SUM(D76:D77)</f>
        <v>121789</v>
      </c>
      <c r="E78" s="306">
        <f t="shared" si="5"/>
        <v>0.05787501574124015</v>
      </c>
      <c r="F78" s="306">
        <f t="shared" si="6"/>
        <v>-0.12900849615241583</v>
      </c>
    </row>
    <row r="79" spans="1:6" ht="15">
      <c r="A79" s="204"/>
      <c r="B79" s="206"/>
      <c r="C79" s="207"/>
      <c r="D79" s="209"/>
      <c r="E79" s="207"/>
      <c r="F79" s="207"/>
    </row>
    <row r="80" spans="1:6" ht="15">
      <c r="A80" s="210" t="s">
        <v>188</v>
      </c>
      <c r="B80" s="212"/>
      <c r="C80" s="213"/>
      <c r="D80" s="215"/>
      <c r="E80" s="213"/>
      <c r="F80" s="213"/>
    </row>
    <row r="81" spans="1:6" ht="15.75" thickBot="1">
      <c r="A81" s="216" t="s">
        <v>189</v>
      </c>
      <c r="B81" s="188">
        <v>139150</v>
      </c>
      <c r="C81" s="309">
        <f>+B81/$B$59</f>
        <v>0.06814988370686391</v>
      </c>
      <c r="D81" s="324">
        <v>120867</v>
      </c>
      <c r="E81" s="325">
        <f>+D81/$D$59</f>
        <v>0.05743687465695976</v>
      </c>
      <c r="F81" s="309">
        <f>(D81-B81)/B81</f>
        <v>-0.1313905856988861</v>
      </c>
    </row>
    <row r="82" spans="1:6" ht="15.75" thickBot="1">
      <c r="A82" s="218" t="s">
        <v>96</v>
      </c>
      <c r="B82" s="219">
        <v>678</v>
      </c>
      <c r="C82" s="321">
        <f>+B82/$B$59</f>
        <v>0.0003320562066349532</v>
      </c>
      <c r="D82" s="326">
        <v>922</v>
      </c>
      <c r="E82" s="327">
        <f>+D82/$D$59</f>
        <v>0.0004381410842803818</v>
      </c>
      <c r="F82" s="321">
        <f>(D82-B82)/B82</f>
        <v>0.35988200589970504</v>
      </c>
    </row>
    <row r="83" spans="1:6" ht="15.75" thickBot="1">
      <c r="A83" s="221" t="s">
        <v>187</v>
      </c>
      <c r="B83" s="192">
        <f>SUM(B81:B82)</f>
        <v>139828</v>
      </c>
      <c r="C83" s="314">
        <f>+B83/$B$59</f>
        <v>0.06848193991349887</v>
      </c>
      <c r="D83" s="328">
        <f>SUM(D81:D82)</f>
        <v>121789</v>
      </c>
      <c r="E83" s="329">
        <f>+D83/$D$59</f>
        <v>0.05787501574124015</v>
      </c>
      <c r="F83" s="314">
        <f>(D83-B83)/B83</f>
        <v>-0.12900849615241583</v>
      </c>
    </row>
    <row r="84" spans="1:6" ht="15.75" thickBot="1">
      <c r="A84" s="330" t="s">
        <v>94</v>
      </c>
      <c r="B84" s="331">
        <v>264549</v>
      </c>
      <c r="C84" s="306">
        <f>+B84/$B$59</f>
        <v>0.1295650994234074</v>
      </c>
      <c r="D84" s="332">
        <v>273276</v>
      </c>
      <c r="E84" s="333">
        <f>+D84/$D$59</f>
        <v>0.1298627363859063</v>
      </c>
      <c r="F84" s="306">
        <f>(D84-B84)/B84</f>
        <v>0.03298821768368053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C61:C78" 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PageLayoutView="0" workbookViewId="0" topLeftCell="C67">
      <selection activeCell="P59" sqref="P59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4" width="11.421875" style="143" customWidth="1"/>
    <col min="5" max="5" width="15.57421875" style="143" customWidth="1"/>
    <col min="6" max="7" width="11.421875" style="143" customWidth="1"/>
    <col min="8" max="8" width="14.57421875" style="143" customWidth="1"/>
    <col min="9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357" t="s">
        <v>247</v>
      </c>
      <c r="B2" s="380"/>
      <c r="C2" s="380"/>
      <c r="D2" s="380"/>
      <c r="E2" s="380"/>
    </row>
    <row r="3" spans="1:5" ht="15">
      <c r="A3" s="357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10" ht="36" customHeight="1" thickBot="1">
      <c r="A6" s="271"/>
      <c r="B6" s="272" t="s">
        <v>242</v>
      </c>
      <c r="C6" s="356" t="s">
        <v>243</v>
      </c>
      <c r="D6" s="273" t="s">
        <v>92</v>
      </c>
      <c r="E6" s="272" t="s">
        <v>242</v>
      </c>
      <c r="F6" s="356" t="s">
        <v>246</v>
      </c>
      <c r="G6" s="273" t="s">
        <v>92</v>
      </c>
      <c r="H6" s="272" t="s">
        <v>242</v>
      </c>
      <c r="I6" s="356" t="s">
        <v>246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  <c r="E9" s="157">
        <v>435643</v>
      </c>
      <c r="F9" s="281">
        <v>323015</v>
      </c>
      <c r="G9" s="282">
        <f aca="true" t="shared" si="1" ref="G9:G15">(F9-E9)/E9</f>
        <v>-0.2585327894629318</v>
      </c>
      <c r="H9" s="157">
        <v>435643</v>
      </c>
      <c r="I9" s="281">
        <v>323015</v>
      </c>
      <c r="J9" s="282">
        <f aca="true" t="shared" si="2" ref="J9:J15">(I9-H9)/H9</f>
        <v>-0.2585327894629318</v>
      </c>
    </row>
    <row r="10" spans="1:10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  <c r="E10" s="157">
        <v>957568</v>
      </c>
      <c r="F10" s="281">
        <v>982429</v>
      </c>
      <c r="G10" s="282">
        <f t="shared" si="1"/>
        <v>0.025962647039165888</v>
      </c>
      <c r="H10" s="157">
        <v>957568</v>
      </c>
      <c r="I10" s="281">
        <v>982429</v>
      </c>
      <c r="J10" s="282">
        <f t="shared" si="2"/>
        <v>0.025962647039165888</v>
      </c>
    </row>
    <row r="11" spans="1:10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  <c r="E11" s="157">
        <v>982816</v>
      </c>
      <c r="F11" s="281">
        <v>985572</v>
      </c>
      <c r="G11" s="282">
        <f t="shared" si="1"/>
        <v>0.002804187152020317</v>
      </c>
      <c r="H11" s="157">
        <v>982816</v>
      </c>
      <c r="I11" s="281">
        <v>985572</v>
      </c>
      <c r="J11" s="282">
        <f t="shared" si="2"/>
        <v>0.002804187152020317</v>
      </c>
    </row>
    <row r="12" spans="1:10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  <c r="E12" s="157">
        <v>81518</v>
      </c>
      <c r="F12" s="281">
        <v>80952</v>
      </c>
      <c r="G12" s="282">
        <f t="shared" si="1"/>
        <v>-0.006943251797149096</v>
      </c>
      <c r="H12" s="157">
        <v>81518</v>
      </c>
      <c r="I12" s="281">
        <v>80952</v>
      </c>
      <c r="J12" s="282">
        <f t="shared" si="2"/>
        <v>-0.006943251797149096</v>
      </c>
    </row>
    <row r="13" spans="1:10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  <c r="E13" s="157">
        <v>221475</v>
      </c>
      <c r="F13" s="281">
        <v>282116</v>
      </c>
      <c r="G13" s="282">
        <f t="shared" si="1"/>
        <v>0.27380516988373405</v>
      </c>
      <c r="H13" s="157">
        <v>221475</v>
      </c>
      <c r="I13" s="281">
        <v>282116</v>
      </c>
      <c r="J13" s="282">
        <f t="shared" si="2"/>
        <v>0.27380516988373405</v>
      </c>
    </row>
    <row r="14" spans="1:10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  <c r="E14" s="162">
        <v>6557</v>
      </c>
      <c r="F14" s="283">
        <v>6585</v>
      </c>
      <c r="G14" s="282">
        <f t="shared" si="1"/>
        <v>0.0042702455391185</v>
      </c>
      <c r="H14" s="162">
        <v>6557</v>
      </c>
      <c r="I14" s="283">
        <v>6585</v>
      </c>
      <c r="J14" s="282">
        <f t="shared" si="2"/>
        <v>0.0042702455391185</v>
      </c>
    </row>
    <row r="15" spans="1:10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  <c r="E15" s="165">
        <f>SUM(E9:E14)</f>
        <v>2685577</v>
      </c>
      <c r="F15" s="284">
        <f>SUM(F9:F14)</f>
        <v>2660669</v>
      </c>
      <c r="G15" s="282">
        <f t="shared" si="1"/>
        <v>-0.009274729415689813</v>
      </c>
      <c r="H15" s="165">
        <f>SUM(H9:H14)</f>
        <v>2685577</v>
      </c>
      <c r="I15" s="284">
        <f>SUM(I9:I14)</f>
        <v>2660669</v>
      </c>
      <c r="J15" s="282">
        <f t="shared" si="2"/>
        <v>-0.009274729415689813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26509</v>
      </c>
      <c r="C17" s="281">
        <v>25388</v>
      </c>
      <c r="D17" s="282">
        <f aca="true" t="shared" si="3" ref="D17:D27">(C17-B17)/B17</f>
        <v>-0.04228752499151232</v>
      </c>
      <c r="E17" s="157">
        <v>26509</v>
      </c>
      <c r="F17" s="281">
        <v>26277</v>
      </c>
      <c r="G17" s="282">
        <f aca="true" t="shared" si="4" ref="G17:G27">(F17-E17)/E17</f>
        <v>-0.008751744690482477</v>
      </c>
      <c r="H17" s="157">
        <v>26509</v>
      </c>
      <c r="I17" s="281">
        <v>26277</v>
      </c>
      <c r="J17" s="282">
        <f aca="true" t="shared" si="5" ref="J17:J27">(I17-H17)/H17</f>
        <v>-0.008751744690482477</v>
      </c>
    </row>
    <row r="18" spans="1:10" ht="15.75" thickBot="1">
      <c r="A18" s="155" t="s">
        <v>141</v>
      </c>
      <c r="B18" s="157">
        <v>180451</v>
      </c>
      <c r="C18" s="281">
        <v>176658</v>
      </c>
      <c r="D18" s="282">
        <f t="shared" si="3"/>
        <v>-0.021019556555519226</v>
      </c>
      <c r="E18" s="157">
        <v>180451</v>
      </c>
      <c r="F18" s="281">
        <v>177513</v>
      </c>
      <c r="G18" s="282">
        <f t="shared" si="4"/>
        <v>-0.016281428199344975</v>
      </c>
      <c r="H18" s="157">
        <v>180451</v>
      </c>
      <c r="I18" s="281">
        <v>177513</v>
      </c>
      <c r="J18" s="282">
        <f t="shared" si="5"/>
        <v>-0.016281428199344975</v>
      </c>
    </row>
    <row r="19" spans="1:10" ht="15.75" thickBot="1">
      <c r="A19" s="155" t="s">
        <v>142</v>
      </c>
      <c r="B19" s="157">
        <v>4133963</v>
      </c>
      <c r="C19" s="281">
        <v>3718895</v>
      </c>
      <c r="D19" s="282">
        <f t="shared" si="3"/>
        <v>-0.10040438194536333</v>
      </c>
      <c r="E19" s="157">
        <v>4133963</v>
      </c>
      <c r="F19" s="281">
        <v>3820160</v>
      </c>
      <c r="G19" s="282">
        <f t="shared" si="4"/>
        <v>-0.07590851683965241</v>
      </c>
      <c r="H19" s="157">
        <v>4133963</v>
      </c>
      <c r="I19" s="281">
        <v>3820160</v>
      </c>
      <c r="J19" s="282">
        <f t="shared" si="5"/>
        <v>-0.07590851683965241</v>
      </c>
    </row>
    <row r="20" spans="1:10" ht="15.75" thickBot="1">
      <c r="A20" s="155" t="s">
        <v>143</v>
      </c>
      <c r="B20" s="157">
        <v>3395671</v>
      </c>
      <c r="C20" s="281">
        <v>3288035</v>
      </c>
      <c r="D20" s="282">
        <f t="shared" si="3"/>
        <v>-0.03169800607891636</v>
      </c>
      <c r="E20" s="157">
        <v>3395671</v>
      </c>
      <c r="F20" s="281">
        <v>3290669</v>
      </c>
      <c r="G20" s="282">
        <f t="shared" si="4"/>
        <v>-0.03092231255619287</v>
      </c>
      <c r="H20" s="157">
        <v>3395671</v>
      </c>
      <c r="I20" s="281">
        <v>3290669</v>
      </c>
      <c r="J20" s="282">
        <f t="shared" si="5"/>
        <v>-0.03092231255619287</v>
      </c>
    </row>
    <row r="21" spans="1:10" ht="15.75" thickBot="1">
      <c r="A21" s="155" t="s">
        <v>144</v>
      </c>
      <c r="B21" s="157">
        <v>72306</v>
      </c>
      <c r="C21" s="281">
        <v>77337</v>
      </c>
      <c r="D21" s="282">
        <f t="shared" si="3"/>
        <v>0.06957928802588997</v>
      </c>
      <c r="E21" s="157">
        <v>72306</v>
      </c>
      <c r="F21" s="281">
        <v>77245</v>
      </c>
      <c r="G21" s="282">
        <f t="shared" si="4"/>
        <v>0.06830691782148093</v>
      </c>
      <c r="H21" s="157">
        <v>72306</v>
      </c>
      <c r="I21" s="281">
        <v>77245</v>
      </c>
      <c r="J21" s="282">
        <f t="shared" si="5"/>
        <v>0.06830691782148093</v>
      </c>
    </row>
    <row r="22" spans="1:10" ht="15.75" thickBot="1">
      <c r="A22" s="155" t="s">
        <v>145</v>
      </c>
      <c r="B22" s="157">
        <v>2118226</v>
      </c>
      <c r="C22" s="281">
        <v>2058314</v>
      </c>
      <c r="D22" s="282">
        <f t="shared" si="3"/>
        <v>-0.02828404523407795</v>
      </c>
      <c r="E22" s="157">
        <v>2118226</v>
      </c>
      <c r="F22" s="281">
        <v>2039695</v>
      </c>
      <c r="G22" s="282">
        <f t="shared" si="4"/>
        <v>-0.03707394772795726</v>
      </c>
      <c r="H22" s="157">
        <v>2118226</v>
      </c>
      <c r="I22" s="281">
        <v>2039695</v>
      </c>
      <c r="J22" s="282">
        <f t="shared" si="5"/>
        <v>-0.03707394772795726</v>
      </c>
    </row>
    <row r="23" spans="1:10" ht="15.75" thickBot="1">
      <c r="A23" s="155" t="s">
        <v>146</v>
      </c>
      <c r="B23" s="157">
        <v>1181350</v>
      </c>
      <c r="C23" s="281">
        <v>1149138</v>
      </c>
      <c r="D23" s="282">
        <f t="shared" si="3"/>
        <v>-0.02726710966267406</v>
      </c>
      <c r="E23" s="157">
        <v>1181350</v>
      </c>
      <c r="F23" s="281">
        <v>1148745</v>
      </c>
      <c r="G23" s="282">
        <f t="shared" si="4"/>
        <v>-0.027599779912811612</v>
      </c>
      <c r="H23" s="157">
        <v>1181350</v>
      </c>
      <c r="I23" s="281">
        <v>1148745</v>
      </c>
      <c r="J23" s="282">
        <f t="shared" si="5"/>
        <v>-0.027599779912811612</v>
      </c>
    </row>
    <row r="24" spans="1:10" ht="15.75" thickBot="1">
      <c r="A24" s="155" t="s">
        <v>147</v>
      </c>
      <c r="B24" s="157">
        <v>415072</v>
      </c>
      <c r="C24" s="281">
        <v>403858</v>
      </c>
      <c r="D24" s="282">
        <f t="shared" si="3"/>
        <v>-0.027016999460334593</v>
      </c>
      <c r="E24" s="157">
        <v>415072</v>
      </c>
      <c r="F24" s="281">
        <v>386564</v>
      </c>
      <c r="G24" s="282">
        <f t="shared" si="4"/>
        <v>-0.06868205997995529</v>
      </c>
      <c r="H24" s="157">
        <v>415072</v>
      </c>
      <c r="I24" s="281">
        <v>386564</v>
      </c>
      <c r="J24" s="282">
        <f t="shared" si="5"/>
        <v>-0.06868205997995529</v>
      </c>
    </row>
    <row r="25" spans="1:10" ht="15.75" thickBot="1">
      <c r="A25" s="160" t="s">
        <v>24</v>
      </c>
      <c r="B25" s="162">
        <v>100352</v>
      </c>
      <c r="C25" s="283">
        <v>73714</v>
      </c>
      <c r="D25" s="285">
        <f t="shared" si="3"/>
        <v>-0.265445631377551</v>
      </c>
      <c r="E25" s="162">
        <v>100352</v>
      </c>
      <c r="F25" s="283">
        <v>68050</v>
      </c>
      <c r="G25" s="285">
        <f t="shared" si="4"/>
        <v>-0.32188695790816324</v>
      </c>
      <c r="H25" s="162">
        <v>100352</v>
      </c>
      <c r="I25" s="283">
        <v>68050</v>
      </c>
      <c r="J25" s="285">
        <f t="shared" si="5"/>
        <v>-0.32188695790816324</v>
      </c>
    </row>
    <row r="26" spans="1:10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3"/>
        <v>-0.05613976376259259</v>
      </c>
      <c r="E26" s="165">
        <f>SUM(E17:E25)</f>
        <v>11623900</v>
      </c>
      <c r="F26" s="284">
        <f>SUM(F17:F25)</f>
        <v>11034918</v>
      </c>
      <c r="G26" s="286">
        <f t="shared" si="4"/>
        <v>-0.05066991285196879</v>
      </c>
      <c r="H26" s="165">
        <f>SUM(H17:H25)</f>
        <v>11623900</v>
      </c>
      <c r="I26" s="284">
        <f>SUM(I17:I25)</f>
        <v>11034918</v>
      </c>
      <c r="J26" s="286">
        <f t="shared" si="5"/>
        <v>-0.05066991285196879</v>
      </c>
    </row>
    <row r="27" spans="1:10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3"/>
        <v>-0.0517902925452831</v>
      </c>
      <c r="E27" s="288">
        <f>+E15+E26</f>
        <v>14309477</v>
      </c>
      <c r="F27" s="289">
        <f>+F15+F26</f>
        <v>13695587</v>
      </c>
      <c r="G27" s="290">
        <f t="shared" si="4"/>
        <v>-0.042900939007065035</v>
      </c>
      <c r="H27" s="288">
        <f>+H15+H26</f>
        <v>14309477</v>
      </c>
      <c r="I27" s="289">
        <f>+I15+I26</f>
        <v>13695587</v>
      </c>
      <c r="J27" s="290">
        <f t="shared" si="5"/>
        <v>-0.042900939007065035</v>
      </c>
    </row>
    <row r="28" spans="1:10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</row>
    <row r="29" spans="1:10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</row>
    <row r="30" spans="1:10" ht="15.75" thickBot="1">
      <c r="A30" s="155" t="s">
        <v>151</v>
      </c>
      <c r="B30" s="157">
        <v>557133</v>
      </c>
      <c r="C30" s="281">
        <v>718979</v>
      </c>
      <c r="D30" s="282">
        <f aca="true" t="shared" si="6" ref="D30:D36">(C30-B30)/B30</f>
        <v>0.2904979600921144</v>
      </c>
      <c r="E30" s="157">
        <v>557133</v>
      </c>
      <c r="F30" s="281">
        <v>360929</v>
      </c>
      <c r="G30" s="282">
        <f aca="true" t="shared" si="7" ref="G30:G36">(F30-E30)/E30</f>
        <v>-0.35216725629248313</v>
      </c>
      <c r="H30" s="157">
        <v>557133</v>
      </c>
      <c r="I30" s="281">
        <v>360929</v>
      </c>
      <c r="J30" s="282">
        <f aca="true" t="shared" si="8" ref="J30:J36">(I30-H30)/H30</f>
        <v>-0.35216725629248313</v>
      </c>
    </row>
    <row r="31" spans="1:10" ht="15.75" thickBot="1">
      <c r="A31" s="155" t="s">
        <v>152</v>
      </c>
      <c r="B31" s="157">
        <v>993241</v>
      </c>
      <c r="C31" s="281">
        <v>995912</v>
      </c>
      <c r="D31" s="282">
        <f t="shared" si="6"/>
        <v>0.0026891761415406734</v>
      </c>
      <c r="E31" s="157">
        <v>993241</v>
      </c>
      <c r="F31" s="281">
        <v>960300</v>
      </c>
      <c r="G31" s="282">
        <f t="shared" si="7"/>
        <v>-0.03316516333900836</v>
      </c>
      <c r="H31" s="157">
        <v>993241</v>
      </c>
      <c r="I31" s="281">
        <v>960300</v>
      </c>
      <c r="J31" s="282">
        <f t="shared" si="8"/>
        <v>-0.03316516333900836</v>
      </c>
    </row>
    <row r="32" spans="1:10" ht="15.75" thickBot="1">
      <c r="A32" s="155" t="s">
        <v>153</v>
      </c>
      <c r="B32" s="157">
        <v>207776</v>
      </c>
      <c r="C32" s="281">
        <v>173161</v>
      </c>
      <c r="D32" s="282">
        <f t="shared" si="6"/>
        <v>-0.1665976821192053</v>
      </c>
      <c r="E32" s="157">
        <v>207776</v>
      </c>
      <c r="F32" s="281">
        <v>254457</v>
      </c>
      <c r="G32" s="282">
        <f t="shared" si="7"/>
        <v>0.2246698367472663</v>
      </c>
      <c r="H32" s="157">
        <v>207776</v>
      </c>
      <c r="I32" s="281">
        <v>254457</v>
      </c>
      <c r="J32" s="282">
        <f t="shared" si="8"/>
        <v>0.2246698367472663</v>
      </c>
    </row>
    <row r="33" spans="1:10" ht="15.75" thickBot="1">
      <c r="A33" s="155" t="s">
        <v>154</v>
      </c>
      <c r="B33" s="157">
        <v>172730</v>
      </c>
      <c r="C33" s="281">
        <v>150309</v>
      </c>
      <c r="D33" s="282">
        <f t="shared" si="6"/>
        <v>-0.1298037399409483</v>
      </c>
      <c r="E33" s="157">
        <v>172730</v>
      </c>
      <c r="F33" s="281">
        <v>161420</v>
      </c>
      <c r="G33" s="282">
        <f t="shared" si="7"/>
        <v>-0.06547791350662885</v>
      </c>
      <c r="H33" s="157">
        <v>172730</v>
      </c>
      <c r="I33" s="281">
        <v>161420</v>
      </c>
      <c r="J33" s="282">
        <f t="shared" si="8"/>
        <v>-0.06547791350662885</v>
      </c>
    </row>
    <row r="34" spans="1:10" ht="15.75" thickBot="1">
      <c r="A34" s="155" t="s">
        <v>155</v>
      </c>
      <c r="B34" s="157">
        <v>9820</v>
      </c>
      <c r="C34" s="281">
        <v>4186</v>
      </c>
      <c r="D34" s="282">
        <f t="shared" si="6"/>
        <v>-0.5737270875763747</v>
      </c>
      <c r="E34" s="157">
        <v>9820</v>
      </c>
      <c r="F34" s="281">
        <v>4005</v>
      </c>
      <c r="G34" s="282">
        <f t="shared" si="7"/>
        <v>-0.5921588594704684</v>
      </c>
      <c r="H34" s="157">
        <v>9820</v>
      </c>
      <c r="I34" s="281">
        <v>4005</v>
      </c>
      <c r="J34" s="282">
        <f t="shared" si="8"/>
        <v>-0.5921588594704684</v>
      </c>
    </row>
    <row r="35" spans="1:10" ht="15.75" thickBot="1">
      <c r="A35" s="160" t="s">
        <v>35</v>
      </c>
      <c r="B35" s="162">
        <v>14261</v>
      </c>
      <c r="C35" s="283">
        <v>23398</v>
      </c>
      <c r="D35" s="285">
        <f t="shared" si="6"/>
        <v>0.640698408246266</v>
      </c>
      <c r="E35" s="162">
        <v>14261</v>
      </c>
      <c r="F35" s="283">
        <v>16593</v>
      </c>
      <c r="G35" s="285">
        <f t="shared" si="7"/>
        <v>0.16352289460767128</v>
      </c>
      <c r="H35" s="162">
        <v>14261</v>
      </c>
      <c r="I35" s="283">
        <v>16593</v>
      </c>
      <c r="J35" s="285">
        <f t="shared" si="8"/>
        <v>0.16352289460767128</v>
      </c>
    </row>
    <row r="36" spans="1:10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6"/>
        <v>0.05677044196789603</v>
      </c>
      <c r="E36" s="165">
        <f>SUM(E30:E35)</f>
        <v>1954961</v>
      </c>
      <c r="F36" s="284">
        <f>SUM(F30:F35)</f>
        <v>1757704</v>
      </c>
      <c r="G36" s="286">
        <f t="shared" si="7"/>
        <v>-0.10090073408114024</v>
      </c>
      <c r="H36" s="165">
        <f>SUM(H30:H35)</f>
        <v>1954961</v>
      </c>
      <c r="I36" s="284">
        <f>SUM(I30:I35)</f>
        <v>1757704</v>
      </c>
      <c r="J36" s="286">
        <f t="shared" si="8"/>
        <v>-0.10090073408114024</v>
      </c>
    </row>
    <row r="37" spans="1:10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</row>
    <row r="38" spans="1:10" ht="15.75" thickBot="1">
      <c r="A38" s="155" t="s">
        <v>151</v>
      </c>
      <c r="B38" s="157">
        <v>2474077</v>
      </c>
      <c r="C38" s="281">
        <v>2362473</v>
      </c>
      <c r="D38" s="282">
        <f aca="true" t="shared" si="9" ref="D38:D44">(C38-B38)/B38</f>
        <v>-0.04510934784972335</v>
      </c>
      <c r="E38" s="157">
        <v>2474077</v>
      </c>
      <c r="F38" s="281">
        <v>2564220</v>
      </c>
      <c r="G38" s="282">
        <f aca="true" t="shared" si="10" ref="G38:G44">(F38-E38)/E38</f>
        <v>0.03643500182088108</v>
      </c>
      <c r="H38" s="157">
        <v>2474077</v>
      </c>
      <c r="I38" s="281">
        <v>2564220</v>
      </c>
      <c r="J38" s="282">
        <f aca="true" t="shared" si="11" ref="J38:J44">(I38-H38)/H38</f>
        <v>0.03643500182088108</v>
      </c>
    </row>
    <row r="39" spans="1:10" ht="15.75" thickBot="1">
      <c r="A39" s="155" t="s">
        <v>152</v>
      </c>
      <c r="B39" s="156">
        <v>158</v>
      </c>
      <c r="C39" s="291">
        <v>158</v>
      </c>
      <c r="D39" s="282">
        <f t="shared" si="9"/>
        <v>0</v>
      </c>
      <c r="E39" s="156">
        <v>158</v>
      </c>
      <c r="F39" s="291">
        <v>158</v>
      </c>
      <c r="G39" s="282">
        <f t="shared" si="10"/>
        <v>0</v>
      </c>
      <c r="H39" s="156">
        <v>158</v>
      </c>
      <c r="I39" s="291">
        <v>158</v>
      </c>
      <c r="J39" s="282">
        <f t="shared" si="11"/>
        <v>0</v>
      </c>
    </row>
    <row r="40" spans="1:10" ht="15.75" thickBot="1">
      <c r="A40" s="155" t="s">
        <v>154</v>
      </c>
      <c r="B40" s="157">
        <v>226574</v>
      </c>
      <c r="C40" s="281">
        <v>225014</v>
      </c>
      <c r="D40" s="282">
        <f t="shared" si="9"/>
        <v>-0.006885167759760608</v>
      </c>
      <c r="E40" s="157">
        <v>226574</v>
      </c>
      <c r="F40" s="281">
        <v>221454</v>
      </c>
      <c r="G40" s="282">
        <f t="shared" si="10"/>
        <v>-0.022597473673060458</v>
      </c>
      <c r="H40" s="157">
        <v>226574</v>
      </c>
      <c r="I40" s="281">
        <v>221454</v>
      </c>
      <c r="J40" s="282">
        <f t="shared" si="11"/>
        <v>-0.022597473673060458</v>
      </c>
    </row>
    <row r="41" spans="1:10" ht="15.75" thickBot="1">
      <c r="A41" s="155" t="s">
        <v>158</v>
      </c>
      <c r="B41" s="157">
        <v>702967</v>
      </c>
      <c r="C41" s="281">
        <v>694042</v>
      </c>
      <c r="D41" s="282">
        <f t="shared" si="9"/>
        <v>-0.012696186307465357</v>
      </c>
      <c r="E41" s="157">
        <v>702967</v>
      </c>
      <c r="F41" s="281">
        <v>694741</v>
      </c>
      <c r="G41" s="282">
        <f t="shared" si="10"/>
        <v>-0.01170182953111597</v>
      </c>
      <c r="H41" s="157">
        <v>702967</v>
      </c>
      <c r="I41" s="281">
        <v>694741</v>
      </c>
      <c r="J41" s="282">
        <f t="shared" si="11"/>
        <v>-0.01170182953111597</v>
      </c>
    </row>
    <row r="42" spans="1:10" ht="15.75" thickBot="1">
      <c r="A42" s="160" t="s">
        <v>35</v>
      </c>
      <c r="B42" s="161">
        <v>559</v>
      </c>
      <c r="C42" s="292">
        <v>544</v>
      </c>
      <c r="D42" s="282">
        <f t="shared" si="9"/>
        <v>-0.026833631484794274</v>
      </c>
      <c r="E42" s="161">
        <v>559</v>
      </c>
      <c r="F42" s="292">
        <v>516</v>
      </c>
      <c r="G42" s="282">
        <f t="shared" si="10"/>
        <v>-0.07692307692307693</v>
      </c>
      <c r="H42" s="161">
        <v>559</v>
      </c>
      <c r="I42" s="292">
        <v>516</v>
      </c>
      <c r="J42" s="282">
        <f t="shared" si="11"/>
        <v>-0.07692307692307693</v>
      </c>
    </row>
    <row r="43" spans="1:10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9"/>
        <v>-0.03586721048310463</v>
      </c>
      <c r="E43" s="165">
        <f>SUM(E38:E42)</f>
        <v>3404335</v>
      </c>
      <c r="F43" s="284">
        <f>SUM(F38:F42)</f>
        <v>3481089</v>
      </c>
      <c r="G43" s="286">
        <f t="shared" si="10"/>
        <v>0.022545959783628815</v>
      </c>
      <c r="H43" s="165">
        <f>SUM(H38:H42)</f>
        <v>3404335</v>
      </c>
      <c r="I43" s="284">
        <f>SUM(I38:I42)</f>
        <v>3481089</v>
      </c>
      <c r="J43" s="286">
        <f t="shared" si="11"/>
        <v>0.022545959783628815</v>
      </c>
    </row>
    <row r="44" spans="1:10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9"/>
        <v>-0.0020748993897705967</v>
      </c>
      <c r="E44" s="288">
        <f>+E36+E43</f>
        <v>5359296</v>
      </c>
      <c r="F44" s="289">
        <f>+F36+F43</f>
        <v>5238793</v>
      </c>
      <c r="G44" s="290">
        <f t="shared" si="10"/>
        <v>-0.022484856219921422</v>
      </c>
      <c r="H44" s="288">
        <f>+H36+H43</f>
        <v>5359296</v>
      </c>
      <c r="I44" s="289">
        <f>+I36+I43</f>
        <v>5238793</v>
      </c>
      <c r="J44" s="290">
        <f t="shared" si="11"/>
        <v>-0.022484856219921422</v>
      </c>
    </row>
    <row r="45" spans="1:10" ht="15">
      <c r="A45" s="274" t="s">
        <v>162</v>
      </c>
      <c r="B45" s="275"/>
      <c r="C45" s="276"/>
      <c r="D45" s="276"/>
      <c r="E45" s="275"/>
      <c r="F45" s="276"/>
      <c r="G45" s="276"/>
      <c r="H45" s="275"/>
      <c r="I45" s="276"/>
      <c r="J45" s="276"/>
    </row>
    <row r="46" spans="1:10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  <c r="E46" s="165">
        <v>8907656</v>
      </c>
      <c r="F46" s="284">
        <v>8417112</v>
      </c>
      <c r="G46" s="286">
        <f>(F46-E46)/E46</f>
        <v>-0.05506993085498587</v>
      </c>
      <c r="H46" s="165">
        <v>8907656</v>
      </c>
      <c r="I46" s="284">
        <v>8417112</v>
      </c>
      <c r="J46" s="286">
        <f>(I46-H46)/H46</f>
        <v>-0.05506993085498587</v>
      </c>
    </row>
    <row r="47" spans="1:10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  <c r="E47" s="162">
        <v>42525</v>
      </c>
      <c r="F47" s="283">
        <v>39682</v>
      </c>
      <c r="G47" s="285">
        <f>(F47-E47)/E47</f>
        <v>-0.06685479129923574</v>
      </c>
      <c r="H47" s="162">
        <v>42525</v>
      </c>
      <c r="I47" s="283">
        <v>39682</v>
      </c>
      <c r="J47" s="285">
        <f>(I47-H47)/H47</f>
        <v>-0.06685479129923574</v>
      </c>
    </row>
    <row r="48" spans="1:10" ht="15.75" thickBot="1">
      <c r="A48" s="287" t="s">
        <v>164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  <c r="E48" s="288">
        <f>SUM(E46:E47)</f>
        <v>8950181</v>
      </c>
      <c r="F48" s="289">
        <f>SUM(F46:F47)</f>
        <v>8456794</v>
      </c>
      <c r="G48" s="290">
        <f>(F48-E48)/E48</f>
        <v>-0.05512592426901758</v>
      </c>
      <c r="H48" s="288">
        <f>SUM(H46:H47)</f>
        <v>8950181</v>
      </c>
      <c r="I48" s="289">
        <f>SUM(I46:I47)</f>
        <v>8456794</v>
      </c>
      <c r="J48" s="290">
        <f>(I48-H48)/H48</f>
        <v>-0.05512592426901758</v>
      </c>
    </row>
    <row r="49" spans="1:10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  <c r="E49" s="294">
        <f>+E44+E48</f>
        <v>14309477</v>
      </c>
      <c r="F49" s="295">
        <f>+F44+F48</f>
        <v>13695587</v>
      </c>
      <c r="G49" s="296">
        <f>(F49-E49)/E49</f>
        <v>-0.042900939007065035</v>
      </c>
      <c r="H49" s="294">
        <f>+H44+H48</f>
        <v>14309477</v>
      </c>
      <c r="I49" s="295">
        <f>+I44+I48</f>
        <v>13695587</v>
      </c>
      <c r="J49" s="296">
        <f>(I49-H49)/H49</f>
        <v>-0.042900939007065035</v>
      </c>
    </row>
    <row r="51" spans="2:3" ht="15">
      <c r="B51" s="178"/>
      <c r="C51" s="178"/>
    </row>
    <row r="52" spans="1:5" ht="18.75">
      <c r="A52" s="179" t="s">
        <v>165</v>
      </c>
      <c r="B52" s="380"/>
      <c r="C52" s="380"/>
      <c r="D52" s="380"/>
      <c r="E52" s="380"/>
    </row>
    <row r="53" spans="1:5" ht="15">
      <c r="A53" s="357" t="s">
        <v>248</v>
      </c>
      <c r="B53" s="380"/>
      <c r="C53" s="380"/>
      <c r="D53" s="380"/>
      <c r="E53" s="380"/>
    </row>
    <row r="54" spans="1:5" ht="15">
      <c r="A54" s="357" t="s">
        <v>131</v>
      </c>
      <c r="B54" s="380"/>
      <c r="C54" s="380"/>
      <c r="D54" s="380"/>
      <c r="E54" s="380"/>
    </row>
    <row r="55" spans="1:5" ht="15">
      <c r="A55" s="146" t="s">
        <v>132</v>
      </c>
      <c r="B55" s="380"/>
      <c r="C55" s="380"/>
      <c r="D55" s="380"/>
      <c r="E55" s="380"/>
    </row>
    <row r="56" spans="2:5" ht="15.75" thickBot="1">
      <c r="B56" s="380"/>
      <c r="C56" s="380"/>
      <c r="D56" s="380"/>
      <c r="E56" s="380"/>
    </row>
    <row r="57" spans="1:18" ht="15.75" customHeight="1" thickBot="1">
      <c r="A57" s="297"/>
      <c r="B57" s="298" t="s">
        <v>218</v>
      </c>
      <c r="C57" s="298" t="s">
        <v>98</v>
      </c>
      <c r="D57" s="299" t="s">
        <v>245</v>
      </c>
      <c r="E57" s="299" t="s">
        <v>98</v>
      </c>
      <c r="F57" s="298" t="s">
        <v>99</v>
      </c>
      <c r="G57" s="298" t="s">
        <v>218</v>
      </c>
      <c r="H57" s="299" t="s">
        <v>245</v>
      </c>
      <c r="I57" s="298" t="s">
        <v>224</v>
      </c>
      <c r="J57" s="298" t="s">
        <v>98</v>
      </c>
      <c r="K57" s="299" t="s">
        <v>249</v>
      </c>
      <c r="L57" s="299" t="s">
        <v>98</v>
      </c>
      <c r="M57" s="298" t="s">
        <v>99</v>
      </c>
      <c r="N57" s="298" t="s">
        <v>225</v>
      </c>
      <c r="O57" s="298" t="s">
        <v>98</v>
      </c>
      <c r="P57" s="299" t="s">
        <v>250</v>
      </c>
      <c r="Q57" s="299" t="s">
        <v>98</v>
      </c>
      <c r="R57" s="298" t="s">
        <v>99</v>
      </c>
    </row>
    <row r="58" spans="1:18" ht="15.75" thickTop="1">
      <c r="A58" s="300" t="s">
        <v>168</v>
      </c>
      <c r="B58" s="301"/>
      <c r="C58" s="301"/>
      <c r="D58" s="302"/>
      <c r="E58" s="303"/>
      <c r="F58" s="301"/>
      <c r="G58" s="301"/>
      <c r="H58" s="302"/>
      <c r="I58" s="301"/>
      <c r="J58" s="301"/>
      <c r="K58" s="302"/>
      <c r="L58" s="303"/>
      <c r="M58" s="301"/>
      <c r="N58" s="301"/>
      <c r="O58" s="301"/>
      <c r="P58" s="302"/>
      <c r="Q58" s="303"/>
      <c r="R58" s="301"/>
    </row>
    <row r="59" spans="1:18" ht="15.75" thickBot="1">
      <c r="A59" s="304" t="s">
        <v>169</v>
      </c>
      <c r="B59" s="365">
        <v>2041823</v>
      </c>
      <c r="C59" s="306">
        <f aca="true" t="shared" si="12" ref="C59:C79">+B59/$B$59</f>
        <v>1</v>
      </c>
      <c r="D59" s="305">
        <v>2104345</v>
      </c>
      <c r="E59" s="306">
        <f aca="true" t="shared" si="13" ref="E59:E79">+D59/$D$59</f>
        <v>1</v>
      </c>
      <c r="F59" s="306">
        <f aca="true" t="shared" si="14" ref="F59:F79">(D59-B59)/B59</f>
        <v>0.030620675739278087</v>
      </c>
      <c r="G59" s="365">
        <v>2041823</v>
      </c>
      <c r="H59" s="305">
        <v>2104345</v>
      </c>
      <c r="I59" s="305">
        <v>2117243</v>
      </c>
      <c r="J59" s="306">
        <f aca="true" t="shared" si="15" ref="J59:J79">+I59/$I$59</f>
        <v>1</v>
      </c>
      <c r="K59" s="305">
        <v>2222169</v>
      </c>
      <c r="L59" s="306">
        <f aca="true" t="shared" si="16" ref="L59:L79">+K59/$K$59</f>
        <v>1</v>
      </c>
      <c r="M59" s="306">
        <f>(K59-I59)/I59</f>
        <v>0.04955784480099828</v>
      </c>
      <c r="N59" s="305">
        <f>+G59+I59</f>
        <v>4159066</v>
      </c>
      <c r="O59" s="306">
        <f aca="true" t="shared" si="17" ref="O59:O79">+N59/$N$59</f>
        <v>1</v>
      </c>
      <c r="P59" s="305">
        <f>+H59+K59</f>
        <v>4326514</v>
      </c>
      <c r="Q59" s="306">
        <f aca="true" t="shared" si="18" ref="Q59:Q79">+P59/$P$59</f>
        <v>1</v>
      </c>
      <c r="R59" s="306">
        <f>(P59-N59)/N59</f>
        <v>0.04026096243723951</v>
      </c>
    </row>
    <row r="60" spans="1:18" ht="15.75" thickBot="1">
      <c r="A60" s="307" t="s">
        <v>45</v>
      </c>
      <c r="B60" s="366">
        <v>-1150561</v>
      </c>
      <c r="C60" s="309">
        <f t="shared" si="12"/>
        <v>-0.5634969338674312</v>
      </c>
      <c r="D60" s="367">
        <v>-1168715</v>
      </c>
      <c r="E60" s="311">
        <f t="shared" si="13"/>
        <v>-0.5553818409053648</v>
      </c>
      <c r="F60" s="309">
        <f t="shared" si="14"/>
        <v>0.015778389846344523</v>
      </c>
      <c r="G60" s="366">
        <v>-1150561</v>
      </c>
      <c r="H60" s="367">
        <v>-1168715</v>
      </c>
      <c r="I60" s="366">
        <v>-1182469</v>
      </c>
      <c r="J60" s="309">
        <f t="shared" si="15"/>
        <v>-0.5584947027809278</v>
      </c>
      <c r="K60" s="367">
        <v>-1229625</v>
      </c>
      <c r="L60" s="311">
        <f t="shared" si="16"/>
        <v>-0.5533445026008373</v>
      </c>
      <c r="M60" s="309">
        <f aca="true" t="shared" si="19" ref="M60:M79">(K60-I60)/I60</f>
        <v>0.03987926956224645</v>
      </c>
      <c r="N60" s="366">
        <f aca="true" t="shared" si="20" ref="N60:N85">+G60+I60</f>
        <v>-2333030</v>
      </c>
      <c r="O60" s="309">
        <f t="shared" si="17"/>
        <v>-0.5609504633973108</v>
      </c>
      <c r="P60" s="310">
        <f aca="true" t="shared" si="21" ref="P60:P85">+H60+K60</f>
        <v>-2398340</v>
      </c>
      <c r="Q60" s="311">
        <f t="shared" si="18"/>
        <v>-0.5543354303256617</v>
      </c>
      <c r="R60" s="309">
        <f aca="true" t="shared" si="22" ref="R60:R79">(P60-N60)/N60</f>
        <v>0.027993639173092503</v>
      </c>
    </row>
    <row r="61" spans="1:18" ht="15.75" thickBot="1">
      <c r="A61" s="312" t="s">
        <v>95</v>
      </c>
      <c r="B61" s="368">
        <f>SUM(B59:B60)</f>
        <v>891262</v>
      </c>
      <c r="C61" s="314">
        <f t="shared" si="12"/>
        <v>0.4365030661325688</v>
      </c>
      <c r="D61" s="369">
        <f>SUM(D59:D60)</f>
        <v>935630</v>
      </c>
      <c r="E61" s="316">
        <f t="shared" si="13"/>
        <v>0.44461815909463515</v>
      </c>
      <c r="F61" s="314">
        <f t="shared" si="14"/>
        <v>0.04978109691650715</v>
      </c>
      <c r="G61" s="368">
        <f>SUM(G59:G60)</f>
        <v>891262</v>
      </c>
      <c r="H61" s="369">
        <f>SUM(H59:H60)</f>
        <v>935630</v>
      </c>
      <c r="I61" s="313">
        <f>SUM(I59:I60)</f>
        <v>934774</v>
      </c>
      <c r="J61" s="314">
        <f t="shared" si="15"/>
        <v>0.44150529721907217</v>
      </c>
      <c r="K61" s="315">
        <f>SUM(K59:K60)</f>
        <v>992544</v>
      </c>
      <c r="L61" s="316">
        <f t="shared" si="16"/>
        <v>0.4466554973991627</v>
      </c>
      <c r="M61" s="314">
        <f t="shared" si="19"/>
        <v>0.06180103426068761</v>
      </c>
      <c r="N61" s="313">
        <f t="shared" si="20"/>
        <v>1826036</v>
      </c>
      <c r="O61" s="314">
        <f t="shared" si="17"/>
        <v>0.43904953660268914</v>
      </c>
      <c r="P61" s="315">
        <f t="shared" si="21"/>
        <v>1928174</v>
      </c>
      <c r="Q61" s="316">
        <f t="shared" si="18"/>
        <v>0.44566456967433826</v>
      </c>
      <c r="R61" s="314">
        <f t="shared" si="22"/>
        <v>0.05593427511834378</v>
      </c>
    </row>
    <row r="62" spans="1:18" ht="15.75" thickBot="1">
      <c r="A62" s="307" t="s">
        <v>170</v>
      </c>
      <c r="B62" s="366">
        <v>-100251</v>
      </c>
      <c r="C62" s="309">
        <f t="shared" si="12"/>
        <v>-0.049098771049204556</v>
      </c>
      <c r="D62" s="367">
        <v>-99417</v>
      </c>
      <c r="E62" s="311">
        <f t="shared" si="13"/>
        <v>-0.047243679149569104</v>
      </c>
      <c r="F62" s="309">
        <f t="shared" si="14"/>
        <v>-0.008319119011281684</v>
      </c>
      <c r="G62" s="366">
        <v>-100251</v>
      </c>
      <c r="H62" s="367">
        <v>-99417</v>
      </c>
      <c r="I62" s="366">
        <v>-95340</v>
      </c>
      <c r="J62" s="309">
        <f t="shared" si="15"/>
        <v>-0.04503025869019286</v>
      </c>
      <c r="K62" s="367">
        <v>-97486</v>
      </c>
      <c r="L62" s="311">
        <f t="shared" si="16"/>
        <v>-0.0438697506805288</v>
      </c>
      <c r="M62" s="309">
        <f t="shared" si="19"/>
        <v>0.022508915460457312</v>
      </c>
      <c r="N62" s="366">
        <f t="shared" si="20"/>
        <v>-195591</v>
      </c>
      <c r="O62" s="309">
        <f t="shared" si="17"/>
        <v>-0.04702762591408744</v>
      </c>
      <c r="P62" s="310">
        <f t="shared" si="21"/>
        <v>-196903</v>
      </c>
      <c r="Q62" s="311">
        <f t="shared" si="18"/>
        <v>-0.04551077380080129</v>
      </c>
      <c r="R62" s="309">
        <f t="shared" si="22"/>
        <v>0.006707875106727814</v>
      </c>
    </row>
    <row r="63" spans="1:18" ht="15.75" thickBot="1">
      <c r="A63" s="307" t="s">
        <v>171</v>
      </c>
      <c r="B63" s="366">
        <v>-563544</v>
      </c>
      <c r="C63" s="309">
        <f t="shared" si="12"/>
        <v>-0.2760004172741712</v>
      </c>
      <c r="D63" s="367">
        <v>-607913</v>
      </c>
      <c r="E63" s="311">
        <f t="shared" si="13"/>
        <v>-0.2888846648244466</v>
      </c>
      <c r="F63" s="309">
        <f t="shared" si="14"/>
        <v>0.07873209545306134</v>
      </c>
      <c r="G63" s="366">
        <v>-563544</v>
      </c>
      <c r="H63" s="367">
        <v>-607913</v>
      </c>
      <c r="I63" s="366">
        <v>-624951</v>
      </c>
      <c r="J63" s="309">
        <f t="shared" si="15"/>
        <v>-0.29517207047089067</v>
      </c>
      <c r="K63" s="367">
        <v>-655615</v>
      </c>
      <c r="L63" s="311">
        <f t="shared" si="16"/>
        <v>-0.29503381605989465</v>
      </c>
      <c r="M63" s="309">
        <f t="shared" si="19"/>
        <v>0.04906624679374863</v>
      </c>
      <c r="N63" s="366">
        <f t="shared" si="20"/>
        <v>-1188495</v>
      </c>
      <c r="O63" s="309">
        <f t="shared" si="17"/>
        <v>-0.2857600720931094</v>
      </c>
      <c r="P63" s="310">
        <f t="shared" si="21"/>
        <v>-1263528</v>
      </c>
      <c r="Q63" s="311">
        <f t="shared" si="18"/>
        <v>-0.2920429703914052</v>
      </c>
      <c r="R63" s="309">
        <f t="shared" si="22"/>
        <v>0.06313278558176517</v>
      </c>
    </row>
    <row r="64" spans="1:18" ht="15.75" thickBot="1">
      <c r="A64" s="307" t="s">
        <v>172</v>
      </c>
      <c r="B64" s="366">
        <v>-32942</v>
      </c>
      <c r="C64" s="309">
        <f t="shared" si="12"/>
        <v>-0.016133621768390307</v>
      </c>
      <c r="D64" s="367">
        <v>-33212</v>
      </c>
      <c r="E64" s="311">
        <f t="shared" si="13"/>
        <v>-0.01578258317908898</v>
      </c>
      <c r="F64" s="309">
        <f t="shared" si="14"/>
        <v>0.008196223665836926</v>
      </c>
      <c r="G64" s="366">
        <v>-32942</v>
      </c>
      <c r="H64" s="367">
        <v>-33212</v>
      </c>
      <c r="I64" s="366">
        <v>-33440</v>
      </c>
      <c r="J64" s="309">
        <f t="shared" si="15"/>
        <v>-0.015794124717852416</v>
      </c>
      <c r="K64" s="367">
        <v>-35500</v>
      </c>
      <c r="L64" s="311">
        <f t="shared" si="16"/>
        <v>-0.015975382610413518</v>
      </c>
      <c r="M64" s="309">
        <f t="shared" si="19"/>
        <v>0.06160287081339713</v>
      </c>
      <c r="N64" s="366">
        <f t="shared" si="20"/>
        <v>-66382</v>
      </c>
      <c r="O64" s="309">
        <f t="shared" si="17"/>
        <v>-0.015960795043887258</v>
      </c>
      <c r="P64" s="310">
        <f t="shared" si="21"/>
        <v>-68712</v>
      </c>
      <c r="Q64" s="311">
        <f t="shared" si="18"/>
        <v>-0.015881608149193555</v>
      </c>
      <c r="R64" s="309">
        <f t="shared" si="22"/>
        <v>0.03509987647253773</v>
      </c>
    </row>
    <row r="65" spans="1:18" ht="15.75" thickBot="1">
      <c r="A65" s="307" t="s">
        <v>173</v>
      </c>
      <c r="B65" s="366">
        <v>2176</v>
      </c>
      <c r="C65" s="309">
        <f t="shared" si="12"/>
        <v>0.0010657143150997908</v>
      </c>
      <c r="D65" s="367">
        <v>1952</v>
      </c>
      <c r="E65" s="311">
        <f t="shared" si="13"/>
        <v>0.0009276045515350382</v>
      </c>
      <c r="F65" s="309">
        <f t="shared" si="14"/>
        <v>-0.10294117647058823</v>
      </c>
      <c r="G65" s="366">
        <v>2176</v>
      </c>
      <c r="H65" s="367">
        <v>1952</v>
      </c>
      <c r="I65" s="366">
        <v>-1953</v>
      </c>
      <c r="J65" s="309">
        <f t="shared" si="15"/>
        <v>-0.0009224260040061533</v>
      </c>
      <c r="K65" s="367">
        <v>-88</v>
      </c>
      <c r="L65" s="311">
        <f t="shared" si="16"/>
        <v>-3.96009484427152E-05</v>
      </c>
      <c r="M65" s="309">
        <f t="shared" si="19"/>
        <v>-0.9549411162314388</v>
      </c>
      <c r="N65" s="308">
        <f t="shared" si="20"/>
        <v>223</v>
      </c>
      <c r="O65" s="309">
        <f t="shared" si="17"/>
        <v>5.361780745965561E-05</v>
      </c>
      <c r="P65" s="310">
        <f t="shared" si="21"/>
        <v>1864</v>
      </c>
      <c r="Q65" s="311">
        <f t="shared" si="18"/>
        <v>0.000430831842910944</v>
      </c>
      <c r="R65" s="309" t="s">
        <v>88</v>
      </c>
    </row>
    <row r="66" spans="1:18" ht="15.75" thickBot="1">
      <c r="A66" s="307" t="s">
        <v>174</v>
      </c>
      <c r="B66" s="366">
        <v>7084</v>
      </c>
      <c r="C66" s="309">
        <f t="shared" si="12"/>
        <v>0.0034694486250767083</v>
      </c>
      <c r="D66" s="367">
        <v>4942</v>
      </c>
      <c r="E66" s="311">
        <f t="shared" si="13"/>
        <v>0.0023484742283228274</v>
      </c>
      <c r="F66" s="309">
        <f t="shared" si="14"/>
        <v>-0.30237154150197626</v>
      </c>
      <c r="G66" s="366">
        <v>7084</v>
      </c>
      <c r="H66" s="367">
        <v>4942</v>
      </c>
      <c r="I66" s="308">
        <v>14508</v>
      </c>
      <c r="J66" s="309">
        <f t="shared" si="15"/>
        <v>0.006852307458331424</v>
      </c>
      <c r="K66" s="367">
        <v>-5545</v>
      </c>
      <c r="L66" s="311">
        <f t="shared" si="16"/>
        <v>-0.002495309762668816</v>
      </c>
      <c r="M66" s="309">
        <f t="shared" si="19"/>
        <v>-1.3822029225255033</v>
      </c>
      <c r="N66" s="308">
        <f t="shared" si="20"/>
        <v>21592</v>
      </c>
      <c r="O66" s="309">
        <f t="shared" si="17"/>
        <v>0.005191550218246116</v>
      </c>
      <c r="P66" s="310">
        <f t="shared" si="21"/>
        <v>-603</v>
      </c>
      <c r="Q66" s="311">
        <f t="shared" si="18"/>
        <v>-0.00013937317664983865</v>
      </c>
      <c r="R66" s="309">
        <f t="shared" si="22"/>
        <v>-1.027927010003705</v>
      </c>
    </row>
    <row r="67" spans="1:18" ht="15.75" thickBot="1">
      <c r="A67" s="304" t="s">
        <v>175</v>
      </c>
      <c r="B67" s="305">
        <f>SUM(B61:B66)</f>
        <v>203785</v>
      </c>
      <c r="C67" s="306">
        <f t="shared" si="12"/>
        <v>0.09980541898097925</v>
      </c>
      <c r="D67" s="305">
        <f>SUM(D61:D66)</f>
        <v>201982</v>
      </c>
      <c r="E67" s="306">
        <f t="shared" si="13"/>
        <v>0.09598331072138837</v>
      </c>
      <c r="F67" s="306">
        <f t="shared" si="14"/>
        <v>-0.008847559928355866</v>
      </c>
      <c r="G67" s="305">
        <f>SUM(G61:G66)</f>
        <v>203785</v>
      </c>
      <c r="H67" s="305">
        <f>SUM(H61:H66)</f>
        <v>201982</v>
      </c>
      <c r="I67" s="305">
        <f>SUM(I61:I66)</f>
        <v>193598</v>
      </c>
      <c r="J67" s="306">
        <f t="shared" si="15"/>
        <v>0.09143872479446148</v>
      </c>
      <c r="K67" s="305">
        <f>SUM(K61:K66)</f>
        <v>198310</v>
      </c>
      <c r="L67" s="306">
        <f t="shared" si="16"/>
        <v>0.08924163733721423</v>
      </c>
      <c r="M67" s="306">
        <f t="shared" si="19"/>
        <v>0.024339094412132358</v>
      </c>
      <c r="N67" s="305">
        <f t="shared" si="20"/>
        <v>397383</v>
      </c>
      <c r="O67" s="306">
        <f t="shared" si="17"/>
        <v>0.09554621157731087</v>
      </c>
      <c r="P67" s="305">
        <f t="shared" si="21"/>
        <v>400292</v>
      </c>
      <c r="Q67" s="306">
        <f t="shared" si="18"/>
        <v>0.09252067599919936</v>
      </c>
      <c r="R67" s="306">
        <f t="shared" si="22"/>
        <v>0.007320393675622762</v>
      </c>
    </row>
    <row r="68" spans="1:18" ht="15.75" thickBot="1">
      <c r="A68" s="307" t="s">
        <v>176</v>
      </c>
      <c r="B68" s="366">
        <v>2452</v>
      </c>
      <c r="C68" s="309">
        <f t="shared" si="12"/>
        <v>0.0012008876381547275</v>
      </c>
      <c r="D68" s="367">
        <v>3241</v>
      </c>
      <c r="E68" s="311">
        <f t="shared" si="13"/>
        <v>0.0015401466964780014</v>
      </c>
      <c r="F68" s="309">
        <f t="shared" si="14"/>
        <v>0.3217781402936378</v>
      </c>
      <c r="G68" s="366">
        <v>2452</v>
      </c>
      <c r="H68" s="367">
        <v>3241</v>
      </c>
      <c r="I68" s="308">
        <v>4392</v>
      </c>
      <c r="J68" s="309">
        <f t="shared" si="15"/>
        <v>0.0020743958062442525</v>
      </c>
      <c r="K68" s="310">
        <v>3793</v>
      </c>
      <c r="L68" s="311">
        <f t="shared" si="16"/>
        <v>0.0017068908800365768</v>
      </c>
      <c r="M68" s="309">
        <f t="shared" si="19"/>
        <v>-0.13638433515482695</v>
      </c>
      <c r="N68" s="308">
        <f t="shared" si="20"/>
        <v>6844</v>
      </c>
      <c r="O68" s="309">
        <f t="shared" si="17"/>
        <v>0.0016455617679546322</v>
      </c>
      <c r="P68" s="310">
        <f t="shared" si="21"/>
        <v>7034</v>
      </c>
      <c r="Q68" s="311">
        <f t="shared" si="18"/>
        <v>0.0016257892612851824</v>
      </c>
      <c r="R68" s="309">
        <f t="shared" si="22"/>
        <v>0.027761542957334892</v>
      </c>
    </row>
    <row r="69" spans="1:18" ht="15.75" thickBot="1">
      <c r="A69" s="307" t="s">
        <v>177</v>
      </c>
      <c r="B69" s="366">
        <v>-82389</v>
      </c>
      <c r="C69" s="309">
        <f t="shared" si="12"/>
        <v>-0.0403507062071492</v>
      </c>
      <c r="D69" s="367">
        <v>-71961</v>
      </c>
      <c r="E69" s="311">
        <f t="shared" si="13"/>
        <v>-0.03419638890010906</v>
      </c>
      <c r="F69" s="309">
        <f t="shared" si="14"/>
        <v>-0.12657029457815971</v>
      </c>
      <c r="G69" s="366">
        <v>-82389</v>
      </c>
      <c r="H69" s="367">
        <v>-71961</v>
      </c>
      <c r="I69" s="366">
        <v>-85584</v>
      </c>
      <c r="J69" s="309">
        <f t="shared" si="15"/>
        <v>-0.040422379481240465</v>
      </c>
      <c r="K69" s="367">
        <v>-61395</v>
      </c>
      <c r="L69" s="311">
        <f t="shared" si="16"/>
        <v>-0.027628411700460227</v>
      </c>
      <c r="M69" s="309">
        <f t="shared" si="19"/>
        <v>-0.2826346045989905</v>
      </c>
      <c r="N69" s="366">
        <f t="shared" si="20"/>
        <v>-167973</v>
      </c>
      <c r="O69" s="309">
        <f t="shared" si="17"/>
        <v>-0.04038719270143826</v>
      </c>
      <c r="P69" s="367">
        <f t="shared" si="21"/>
        <v>-133356</v>
      </c>
      <c r="Q69" s="311">
        <f t="shared" si="18"/>
        <v>-0.030822967405167302</v>
      </c>
      <c r="R69" s="309">
        <f t="shared" si="22"/>
        <v>-0.20608669250415246</v>
      </c>
    </row>
    <row r="70" spans="1:18" ht="15.75" thickBot="1">
      <c r="A70" s="307" t="s">
        <v>194</v>
      </c>
      <c r="B70" s="366">
        <v>54235</v>
      </c>
      <c r="C70" s="309">
        <f t="shared" si="12"/>
        <v>0.026562047738711927</v>
      </c>
      <c r="D70" s="367">
        <v>32336</v>
      </c>
      <c r="E70" s="311">
        <f t="shared" si="13"/>
        <v>0.015366301628297642</v>
      </c>
      <c r="F70" s="309">
        <f t="shared" si="14"/>
        <v>-0.40377984696229374</v>
      </c>
      <c r="G70" s="366">
        <v>54235</v>
      </c>
      <c r="H70" s="367">
        <v>32336</v>
      </c>
      <c r="I70" s="308">
        <v>86</v>
      </c>
      <c r="J70" s="309">
        <f t="shared" si="15"/>
        <v>4.0618861415529534E-05</v>
      </c>
      <c r="K70" s="310">
        <v>26223</v>
      </c>
      <c r="L70" s="311">
        <f t="shared" si="16"/>
        <v>0.011800632625151372</v>
      </c>
      <c r="M70" s="309">
        <f t="shared" si="19"/>
        <v>303.9186046511628</v>
      </c>
      <c r="N70" s="308">
        <f t="shared" si="20"/>
        <v>54321</v>
      </c>
      <c r="O70" s="309">
        <f t="shared" si="17"/>
        <v>0.013060865107694853</v>
      </c>
      <c r="P70" s="367">
        <f t="shared" si="21"/>
        <v>58559</v>
      </c>
      <c r="Q70" s="311">
        <f t="shared" si="18"/>
        <v>0.013534915176513932</v>
      </c>
      <c r="R70" s="309">
        <f t="shared" si="22"/>
        <v>0.07801770954142966</v>
      </c>
    </row>
    <row r="71" spans="1:18" ht="15.75" thickBot="1">
      <c r="A71" s="307" t="s">
        <v>178</v>
      </c>
      <c r="B71" s="366">
        <v>-3118</v>
      </c>
      <c r="C71" s="309">
        <f t="shared" si="12"/>
        <v>-0.001527066743787292</v>
      </c>
      <c r="D71" s="367">
        <v>-2666</v>
      </c>
      <c r="E71" s="311">
        <f t="shared" si="13"/>
        <v>-0.0012669025278649652</v>
      </c>
      <c r="F71" s="309">
        <f t="shared" si="14"/>
        <v>-0.14496472097498397</v>
      </c>
      <c r="G71" s="366">
        <v>-3118</v>
      </c>
      <c r="H71" s="367">
        <v>-2666</v>
      </c>
      <c r="I71" s="366">
        <v>-1691</v>
      </c>
      <c r="J71" s="309">
        <f t="shared" si="15"/>
        <v>-0.0007986801703914005</v>
      </c>
      <c r="K71" s="310">
        <v>13251</v>
      </c>
      <c r="L71" s="311">
        <f t="shared" si="16"/>
        <v>0.005963092816072945</v>
      </c>
      <c r="M71" s="309">
        <f t="shared" si="19"/>
        <v>-8.83619160260201</v>
      </c>
      <c r="N71" s="366">
        <f t="shared" si="20"/>
        <v>-4809</v>
      </c>
      <c r="O71" s="309">
        <f t="shared" si="17"/>
        <v>-0.0011562692200604654</v>
      </c>
      <c r="P71" s="367">
        <f t="shared" si="21"/>
        <v>10585</v>
      </c>
      <c r="Q71" s="311">
        <f t="shared" si="18"/>
        <v>0.002446542412667566</v>
      </c>
      <c r="R71" s="309" t="s">
        <v>88</v>
      </c>
    </row>
    <row r="72" spans="1:18" ht="15.75" thickBot="1">
      <c r="A72" s="307" t="s">
        <v>180</v>
      </c>
      <c r="B72" s="366">
        <v>-1600</v>
      </c>
      <c r="C72" s="309">
        <f t="shared" si="12"/>
        <v>-0.0007836134669851403</v>
      </c>
      <c r="D72" s="367">
        <v>-2327</v>
      </c>
      <c r="E72" s="311">
        <f t="shared" si="13"/>
        <v>-0.0011058072701957142</v>
      </c>
      <c r="F72" s="309">
        <f t="shared" si="14"/>
        <v>0.454375</v>
      </c>
      <c r="G72" s="366">
        <v>-1600</v>
      </c>
      <c r="H72" s="367">
        <v>-2327</v>
      </c>
      <c r="I72" s="370">
        <v>2816</v>
      </c>
      <c r="J72" s="309">
        <f t="shared" si="15"/>
        <v>0.0013300315551875717</v>
      </c>
      <c r="K72" s="371">
        <v>1623</v>
      </c>
      <c r="L72" s="311">
        <f t="shared" si="16"/>
        <v>0.0007303674923014406</v>
      </c>
      <c r="M72" s="309">
        <f t="shared" si="19"/>
        <v>-0.4236505681818182</v>
      </c>
      <c r="N72" s="370">
        <f t="shared" si="20"/>
        <v>1216</v>
      </c>
      <c r="O72" s="309">
        <f t="shared" si="17"/>
        <v>0.000292373335744131</v>
      </c>
      <c r="P72" s="367">
        <f t="shared" si="21"/>
        <v>-704</v>
      </c>
      <c r="Q72" s="311">
        <f t="shared" si="18"/>
        <v>-0.00016271760590627927</v>
      </c>
      <c r="R72" s="309">
        <f t="shared" si="22"/>
        <v>-1.5789473684210527</v>
      </c>
    </row>
    <row r="73" spans="1:18" ht="15.75" thickBot="1">
      <c r="A73" s="307" t="s">
        <v>228</v>
      </c>
      <c r="B73" s="372">
        <v>0</v>
      </c>
      <c r="C73" s="309">
        <f t="shared" si="12"/>
        <v>0</v>
      </c>
      <c r="D73" s="318">
        <v>0</v>
      </c>
      <c r="E73" s="311">
        <f t="shared" si="13"/>
        <v>0</v>
      </c>
      <c r="F73" s="309" t="s">
        <v>88</v>
      </c>
      <c r="G73" s="372">
        <v>0</v>
      </c>
      <c r="H73" s="318">
        <v>0</v>
      </c>
      <c r="I73" s="370">
        <v>3313</v>
      </c>
      <c r="J73" s="309">
        <f t="shared" si="15"/>
        <v>0.0015647707891819692</v>
      </c>
      <c r="K73" s="367">
        <v>-2755</v>
      </c>
      <c r="L73" s="311">
        <f t="shared" si="16"/>
        <v>-0.0012397796927236407</v>
      </c>
      <c r="M73" s="309">
        <f t="shared" si="19"/>
        <v>-1.8315725928161788</v>
      </c>
      <c r="N73" s="370">
        <f t="shared" si="20"/>
        <v>3313</v>
      </c>
      <c r="O73" s="309">
        <f t="shared" si="17"/>
        <v>0.0007965730767436727</v>
      </c>
      <c r="P73" s="367">
        <f t="shared" si="21"/>
        <v>-2755</v>
      </c>
      <c r="Q73" s="311">
        <f t="shared" si="18"/>
        <v>-0.0006367713128860788</v>
      </c>
      <c r="R73" s="309">
        <f t="shared" si="22"/>
        <v>-1.8315725928161788</v>
      </c>
    </row>
    <row r="74" spans="1:18" ht="15.75" thickBot="1">
      <c r="A74" s="312" t="s">
        <v>182</v>
      </c>
      <c r="B74" s="313">
        <f>SUM(B67:B73)</f>
        <v>173365</v>
      </c>
      <c r="C74" s="314">
        <f t="shared" si="12"/>
        <v>0.08490696793992428</v>
      </c>
      <c r="D74" s="315">
        <f>SUM(D67:D73)</f>
        <v>160605</v>
      </c>
      <c r="E74" s="316">
        <f t="shared" si="13"/>
        <v>0.07632066034799427</v>
      </c>
      <c r="F74" s="314">
        <f t="shared" si="14"/>
        <v>-0.07360193810746114</v>
      </c>
      <c r="G74" s="313">
        <f>SUM(G67:G73)</f>
        <v>173365</v>
      </c>
      <c r="H74" s="315">
        <f>SUM(H67:H73)</f>
        <v>160605</v>
      </c>
      <c r="I74" s="313">
        <f>SUM(I67:I73)</f>
        <v>116930</v>
      </c>
      <c r="J74" s="314">
        <f t="shared" si="15"/>
        <v>0.05522748215485894</v>
      </c>
      <c r="K74" s="315">
        <f>SUM(K67:K73)</f>
        <v>179050</v>
      </c>
      <c r="L74" s="316">
        <f t="shared" si="16"/>
        <v>0.0805744297575927</v>
      </c>
      <c r="M74" s="314">
        <f t="shared" si="19"/>
        <v>0.5312580176173779</v>
      </c>
      <c r="N74" s="313">
        <f t="shared" si="20"/>
        <v>290295</v>
      </c>
      <c r="O74" s="314">
        <f t="shared" si="17"/>
        <v>0.06979812294394944</v>
      </c>
      <c r="P74" s="315">
        <f t="shared" si="21"/>
        <v>339655</v>
      </c>
      <c r="Q74" s="316">
        <f t="shared" si="18"/>
        <v>0.07850546652570638</v>
      </c>
      <c r="R74" s="314">
        <f t="shared" si="22"/>
        <v>0.17003393100122288</v>
      </c>
    </row>
    <row r="75" spans="1:18" ht="15.75" thickBot="1">
      <c r="A75" s="307" t="s">
        <v>183</v>
      </c>
      <c r="B75" s="366">
        <v>-40723</v>
      </c>
      <c r="C75" s="309">
        <f t="shared" si="12"/>
        <v>-0.019944432010022415</v>
      </c>
      <c r="D75" s="367">
        <v>-44069</v>
      </c>
      <c r="E75" s="311">
        <f t="shared" si="13"/>
        <v>-0.02094190828975287</v>
      </c>
      <c r="F75" s="309">
        <f t="shared" si="14"/>
        <v>0.08216486997519828</v>
      </c>
      <c r="G75" s="366">
        <v>-40723</v>
      </c>
      <c r="H75" s="367">
        <v>-44069</v>
      </c>
      <c r="I75" s="366">
        <v>-29714</v>
      </c>
      <c r="J75" s="309">
        <f t="shared" si="15"/>
        <v>-0.014034288931407495</v>
      </c>
      <c r="K75" s="367">
        <v>-43360</v>
      </c>
      <c r="L75" s="311">
        <f t="shared" si="16"/>
        <v>-0.0195124673235924</v>
      </c>
      <c r="M75" s="309">
        <f t="shared" si="19"/>
        <v>0.45924480043077337</v>
      </c>
      <c r="N75" s="366">
        <f t="shared" si="20"/>
        <v>-70437</v>
      </c>
      <c r="O75" s="309">
        <f t="shared" si="17"/>
        <v>-0.016935773560698485</v>
      </c>
      <c r="P75" s="367">
        <f t="shared" si="21"/>
        <v>-87429</v>
      </c>
      <c r="Q75" s="311">
        <f t="shared" si="18"/>
        <v>-0.020207723816448992</v>
      </c>
      <c r="R75" s="309">
        <f t="shared" si="22"/>
        <v>0.24123684995102007</v>
      </c>
    </row>
    <row r="76" spans="1:18" ht="15.75" thickBot="1">
      <c r="A76" s="319" t="s">
        <v>184</v>
      </c>
      <c r="B76" s="373">
        <v>8078</v>
      </c>
      <c r="C76" s="321">
        <f t="shared" si="12"/>
        <v>0.003956268491441227</v>
      </c>
      <c r="D76" s="374">
        <v>5479</v>
      </c>
      <c r="E76" s="323">
        <f t="shared" si="13"/>
        <v>0.0026036605214449153</v>
      </c>
      <c r="F76" s="321">
        <f t="shared" si="14"/>
        <v>-0.3217380539737559</v>
      </c>
      <c r="G76" s="373">
        <v>8078</v>
      </c>
      <c r="H76" s="374">
        <v>5479</v>
      </c>
      <c r="I76" s="320">
        <v>10599</v>
      </c>
      <c r="J76" s="321">
        <f t="shared" si="15"/>
        <v>0.005006038513292995</v>
      </c>
      <c r="K76" s="367">
        <v>-10591</v>
      </c>
      <c r="L76" s="323">
        <f t="shared" si="16"/>
        <v>-0.004766064147236326</v>
      </c>
      <c r="M76" s="321">
        <f t="shared" si="19"/>
        <v>-1.999245211812435</v>
      </c>
      <c r="N76" s="320">
        <f t="shared" si="20"/>
        <v>18677</v>
      </c>
      <c r="O76" s="321">
        <f t="shared" si="17"/>
        <v>0.004490671703695012</v>
      </c>
      <c r="P76" s="367">
        <f t="shared" si="21"/>
        <v>-5112</v>
      </c>
      <c r="Q76" s="323">
        <f t="shared" si="18"/>
        <v>-0.0011815517065240052</v>
      </c>
      <c r="R76" s="321">
        <f t="shared" si="22"/>
        <v>-1.2737056272420624</v>
      </c>
    </row>
    <row r="77" spans="1:18" ht="15.75" thickBot="1">
      <c r="A77" s="312" t="s">
        <v>185</v>
      </c>
      <c r="B77" s="313">
        <f>SUM(B74:B76)</f>
        <v>140720</v>
      </c>
      <c r="C77" s="314">
        <f t="shared" si="12"/>
        <v>0.06891880442134309</v>
      </c>
      <c r="D77" s="315">
        <f>SUM(D74:D76)</f>
        <v>122015</v>
      </c>
      <c r="E77" s="316">
        <f t="shared" si="13"/>
        <v>0.05798241257968632</v>
      </c>
      <c r="F77" s="314">
        <f t="shared" si="14"/>
        <v>-0.13292353610005686</v>
      </c>
      <c r="G77" s="313">
        <f>SUM(G74:G76)</f>
        <v>140720</v>
      </c>
      <c r="H77" s="315">
        <f>SUM(H74:H76)</f>
        <v>122015</v>
      </c>
      <c r="I77" s="313">
        <f>SUM(I74:I76)</f>
        <v>97815</v>
      </c>
      <c r="J77" s="314">
        <f t="shared" si="15"/>
        <v>0.04619923173674444</v>
      </c>
      <c r="K77" s="315">
        <f>SUM(K74:K76)</f>
        <v>125099</v>
      </c>
      <c r="L77" s="316">
        <f t="shared" si="16"/>
        <v>0.05629589828676397</v>
      </c>
      <c r="M77" s="314">
        <f t="shared" si="19"/>
        <v>0.27893472371313194</v>
      </c>
      <c r="N77" s="313">
        <f t="shared" si="20"/>
        <v>238535</v>
      </c>
      <c r="O77" s="314">
        <f t="shared" si="17"/>
        <v>0.05735302108694596</v>
      </c>
      <c r="P77" s="315">
        <f t="shared" si="21"/>
        <v>247114</v>
      </c>
      <c r="Q77" s="316">
        <f t="shared" si="18"/>
        <v>0.05711619100273338</v>
      </c>
      <c r="R77" s="314">
        <f t="shared" si="22"/>
        <v>0.03596537195799358</v>
      </c>
    </row>
    <row r="78" spans="1:18" ht="15.75" thickBot="1">
      <c r="A78" s="307" t="s">
        <v>186</v>
      </c>
      <c r="B78" s="366">
        <v>-892</v>
      </c>
      <c r="C78" s="309">
        <f t="shared" si="12"/>
        <v>-0.0004368645078442157</v>
      </c>
      <c r="D78" s="367">
        <v>-226</v>
      </c>
      <c r="E78" s="311">
        <f t="shared" si="13"/>
        <v>-0.00010739683844616734</v>
      </c>
      <c r="F78" s="375">
        <f t="shared" si="14"/>
        <v>-0.7466367713004485</v>
      </c>
      <c r="G78" s="366">
        <v>-892</v>
      </c>
      <c r="H78" s="367">
        <v>-226</v>
      </c>
      <c r="I78" s="366">
        <v>-142</v>
      </c>
      <c r="J78" s="375">
        <f t="shared" si="15"/>
        <v>-6.706835256982784E-05</v>
      </c>
      <c r="K78" s="367">
        <v>-617</v>
      </c>
      <c r="L78" s="311">
        <f t="shared" si="16"/>
        <v>-0.00027765664987676453</v>
      </c>
      <c r="M78" s="309">
        <f t="shared" si="19"/>
        <v>3.3450704225352115</v>
      </c>
      <c r="N78" s="366">
        <f t="shared" si="20"/>
        <v>-1034</v>
      </c>
      <c r="O78" s="309">
        <f t="shared" si="17"/>
        <v>-0.0002486135108219009</v>
      </c>
      <c r="P78" s="367">
        <f t="shared" si="21"/>
        <v>-843</v>
      </c>
      <c r="Q78" s="311">
        <f t="shared" si="18"/>
        <v>-0.00019484508775425205</v>
      </c>
      <c r="R78" s="375">
        <f t="shared" si="22"/>
        <v>-0.18471953578336556</v>
      </c>
    </row>
    <row r="79" spans="1:18" ht="15.75" thickBot="1">
      <c r="A79" s="304" t="s">
        <v>187</v>
      </c>
      <c r="B79" s="305">
        <f>SUM(B77:B78)</f>
        <v>139828</v>
      </c>
      <c r="C79" s="306">
        <f t="shared" si="12"/>
        <v>0.06848193991349887</v>
      </c>
      <c r="D79" s="305">
        <f>SUM(D77:D78)</f>
        <v>121789</v>
      </c>
      <c r="E79" s="306">
        <f t="shared" si="13"/>
        <v>0.05787501574124015</v>
      </c>
      <c r="F79" s="306">
        <f t="shared" si="14"/>
        <v>-0.12900849615241583</v>
      </c>
      <c r="G79" s="305">
        <f>SUM(G77:G78)</f>
        <v>139828</v>
      </c>
      <c r="H79" s="305">
        <f>SUM(H77:H78)</f>
        <v>121789</v>
      </c>
      <c r="I79" s="305">
        <f>SUM(I77:I78)</f>
        <v>97673</v>
      </c>
      <c r="J79" s="306">
        <f t="shared" si="15"/>
        <v>0.046132163384174606</v>
      </c>
      <c r="K79" s="305">
        <f>SUM(K77:K78)</f>
        <v>124482</v>
      </c>
      <c r="L79" s="306">
        <f t="shared" si="16"/>
        <v>0.056018241636887206</v>
      </c>
      <c r="M79" s="306">
        <f t="shared" si="19"/>
        <v>0.27447708169094837</v>
      </c>
      <c r="N79" s="305">
        <f t="shared" si="20"/>
        <v>237501</v>
      </c>
      <c r="O79" s="306">
        <f t="shared" si="17"/>
        <v>0.05710440757612406</v>
      </c>
      <c r="P79" s="305">
        <f t="shared" si="21"/>
        <v>246271</v>
      </c>
      <c r="Q79" s="306">
        <f t="shared" si="18"/>
        <v>0.056921345914979125</v>
      </c>
      <c r="R79" s="306">
        <f t="shared" si="22"/>
        <v>0.036926160310903955</v>
      </c>
    </row>
    <row r="80" spans="1:11" ht="15">
      <c r="A80" s="204"/>
      <c r="B80" s="206"/>
      <c r="C80" s="207"/>
      <c r="D80" s="209"/>
      <c r="E80" s="207"/>
      <c r="F80" s="207"/>
      <c r="G80" s="206"/>
      <c r="H80" s="209"/>
      <c r="I80" s="178"/>
      <c r="K80" s="178"/>
    </row>
    <row r="81" spans="1:8" ht="15">
      <c r="A81" s="210" t="s">
        <v>188</v>
      </c>
      <c r="B81" s="212"/>
      <c r="C81" s="213"/>
      <c r="D81" s="215"/>
      <c r="E81" s="213"/>
      <c r="F81" s="213"/>
      <c r="G81" s="212"/>
      <c r="H81" s="215"/>
    </row>
    <row r="82" spans="1:18" ht="15.75" thickBot="1">
      <c r="A82" s="216" t="s">
        <v>189</v>
      </c>
      <c r="B82" s="188">
        <v>139150</v>
      </c>
      <c r="C82" s="309">
        <f>+B82/$B$59</f>
        <v>0.06814988370686391</v>
      </c>
      <c r="D82" s="324">
        <v>120867</v>
      </c>
      <c r="E82" s="325">
        <f>+D82/$D$59</f>
        <v>0.05743687465695976</v>
      </c>
      <c r="F82" s="309">
        <f>(D82-B82)/B82</f>
        <v>-0.1313905856988861</v>
      </c>
      <c r="G82" s="188">
        <v>139150</v>
      </c>
      <c r="H82" s="324">
        <v>120867</v>
      </c>
      <c r="I82" s="188">
        <v>96529</v>
      </c>
      <c r="J82" s="309">
        <f>+I82/$I$59</f>
        <v>0.04559183806487966</v>
      </c>
      <c r="K82" s="324">
        <v>124270</v>
      </c>
      <c r="L82" s="325">
        <f>+K82/$K$59</f>
        <v>0.05592283935200248</v>
      </c>
      <c r="M82" s="309">
        <f>(K82-I82)/I82</f>
        <v>0.28738513814501343</v>
      </c>
      <c r="N82" s="188">
        <f t="shared" si="20"/>
        <v>235679</v>
      </c>
      <c r="O82" s="309">
        <f>+N82/$N$59</f>
        <v>0.05666632844970482</v>
      </c>
      <c r="P82" s="324">
        <f t="shared" si="21"/>
        <v>245137</v>
      </c>
      <c r="Q82" s="325">
        <f>+P82/$P$59</f>
        <v>0.05665924113501077</v>
      </c>
      <c r="R82" s="309">
        <f>(P82-N82)/N82</f>
        <v>0.0401308559523759</v>
      </c>
    </row>
    <row r="83" spans="1:18" ht="15.75" thickBot="1">
      <c r="A83" s="218" t="s">
        <v>96</v>
      </c>
      <c r="B83" s="219">
        <v>678</v>
      </c>
      <c r="C83" s="321">
        <f>+B83/$B$59</f>
        <v>0.0003320562066349532</v>
      </c>
      <c r="D83" s="326">
        <v>922</v>
      </c>
      <c r="E83" s="327">
        <f>+D83/$D$59</f>
        <v>0.0004381410842803818</v>
      </c>
      <c r="F83" s="321">
        <f>(D83-B83)/B83</f>
        <v>0.35988200589970504</v>
      </c>
      <c r="G83" s="219">
        <v>678</v>
      </c>
      <c r="H83" s="326">
        <v>922</v>
      </c>
      <c r="I83" s="219">
        <v>1144</v>
      </c>
      <c r="J83" s="321">
        <f>+I83/$I$59</f>
        <v>0.0005403253192949511</v>
      </c>
      <c r="K83" s="326">
        <v>212</v>
      </c>
      <c r="L83" s="327">
        <f>+K83/$K$59</f>
        <v>9.5402284884723E-05</v>
      </c>
      <c r="M83" s="321">
        <f>(K83-I83)/I83</f>
        <v>-0.8146853146853147</v>
      </c>
      <c r="N83" s="243">
        <f t="shared" si="20"/>
        <v>1822</v>
      </c>
      <c r="O83" s="321">
        <f>+N83/$N$59</f>
        <v>0.00043807912641924895</v>
      </c>
      <c r="P83" s="376">
        <f t="shared" si="21"/>
        <v>1134</v>
      </c>
      <c r="Q83" s="327">
        <f>+P83/$P$59</f>
        <v>0.0002621047799683533</v>
      </c>
      <c r="R83" s="321">
        <f>(P83-N83)/N83</f>
        <v>-0.37760702524698136</v>
      </c>
    </row>
    <row r="84" spans="1:18" ht="15.75" thickBot="1">
      <c r="A84" s="221" t="s">
        <v>187</v>
      </c>
      <c r="B84" s="192">
        <f>SUM(B82:B83)</f>
        <v>139828</v>
      </c>
      <c r="C84" s="314">
        <f>+B84/$B$59</f>
        <v>0.06848193991349887</v>
      </c>
      <c r="D84" s="328">
        <f>SUM(D82:D83)</f>
        <v>121789</v>
      </c>
      <c r="E84" s="329">
        <f>+D84/$D$59</f>
        <v>0.05787501574124015</v>
      </c>
      <c r="F84" s="314">
        <f>(D84-B84)/B84</f>
        <v>-0.12900849615241583</v>
      </c>
      <c r="G84" s="192">
        <f>SUM(G82:G83)</f>
        <v>139828</v>
      </c>
      <c r="H84" s="328">
        <f>SUM(H82:H83)</f>
        <v>121789</v>
      </c>
      <c r="I84" s="192">
        <f>SUM(I82:I83)</f>
        <v>97673</v>
      </c>
      <c r="J84" s="314">
        <f>+I84/$I$59</f>
        <v>0.046132163384174606</v>
      </c>
      <c r="K84" s="328">
        <f>SUM(K82:K83)</f>
        <v>124482</v>
      </c>
      <c r="L84" s="329">
        <f>+K84/$K$59</f>
        <v>0.056018241636887206</v>
      </c>
      <c r="M84" s="314">
        <f>(K84-I84)/I84</f>
        <v>0.27447708169094837</v>
      </c>
      <c r="N84" s="192">
        <f t="shared" si="20"/>
        <v>237501</v>
      </c>
      <c r="O84" s="314">
        <f>+N84/$N$59</f>
        <v>0.05710440757612406</v>
      </c>
      <c r="P84" s="328">
        <f t="shared" si="21"/>
        <v>246271</v>
      </c>
      <c r="Q84" s="329">
        <f>+P84/$P$59</f>
        <v>0.056921345914979125</v>
      </c>
      <c r="R84" s="314">
        <f>(P84-N84)/N84</f>
        <v>0.036926160310903955</v>
      </c>
    </row>
    <row r="85" spans="1:18" ht="15.75" thickBot="1">
      <c r="A85" s="330" t="s">
        <v>94</v>
      </c>
      <c r="B85" s="331">
        <v>264549</v>
      </c>
      <c r="C85" s="306">
        <f>+B85/$B$59</f>
        <v>0.1295650994234074</v>
      </c>
      <c r="D85" s="332">
        <v>273276</v>
      </c>
      <c r="E85" s="333">
        <f>+D85/$D$59</f>
        <v>0.1298627363859063</v>
      </c>
      <c r="F85" s="306">
        <f>(D85-B85)/B85</f>
        <v>0.03298821768368053</v>
      </c>
      <c r="G85" s="331">
        <v>264549</v>
      </c>
      <c r="H85" s="332">
        <v>273276</v>
      </c>
      <c r="I85" s="331">
        <v>262661</v>
      </c>
      <c r="J85" s="306">
        <f>+I85/$I$59</f>
        <v>0.1240580320728419</v>
      </c>
      <c r="K85" s="332">
        <v>266740</v>
      </c>
      <c r="L85" s="333">
        <f>+K85/$K$59</f>
        <v>0.12003587485920288</v>
      </c>
      <c r="M85" s="306">
        <f>(K85-I85)/I85</f>
        <v>0.015529522845035997</v>
      </c>
      <c r="N85" s="331">
        <f t="shared" si="20"/>
        <v>527210</v>
      </c>
      <c r="O85" s="306">
        <f>+N85/$N$59</f>
        <v>0.12676163350136785</v>
      </c>
      <c r="P85" s="332">
        <f t="shared" si="21"/>
        <v>540016</v>
      </c>
      <c r="Q85" s="333">
        <f>+P85/$P$59</f>
        <v>0.1248154981123371</v>
      </c>
      <c r="R85" s="306">
        <f>(P85-N85)/N85</f>
        <v>0.024290131067316627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D7:D49 C61:O65 C73:O85 C72:E72 G72:O72 C67:O71 C66:E66 G66:O66" 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Y88"/>
  <sheetViews>
    <sheetView tabSelected="1" zoomScale="90" zoomScaleNormal="90" zoomScalePageLayoutView="0" workbookViewId="0" topLeftCell="A1">
      <selection activeCell="L7" sqref="L7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4" width="11.421875" style="143" customWidth="1"/>
    <col min="5" max="5" width="15.57421875" style="143" customWidth="1"/>
    <col min="6" max="6" width="18.140625" style="143" customWidth="1"/>
    <col min="7" max="7" width="11.421875" style="143" customWidth="1"/>
    <col min="8" max="8" width="14.8515625" style="143" customWidth="1"/>
    <col min="9" max="9" width="16.140625" style="143" customWidth="1"/>
    <col min="10" max="10" width="12.140625" style="143" bestFit="1" customWidth="1"/>
    <col min="11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140625" style="143" bestFit="1" customWidth="1"/>
    <col min="23" max="23" width="11.421875" style="143" customWidth="1"/>
    <col min="24" max="24" width="12.140625" style="143" bestFit="1" customWidth="1"/>
    <col min="25" max="16384" width="11.421875" style="143" customWidth="1"/>
  </cols>
  <sheetData>
    <row r="1" spans="1:5" ht="18.75">
      <c r="A1" s="142" t="s">
        <v>196</v>
      </c>
      <c r="B1" s="380"/>
      <c r="C1" s="380"/>
      <c r="D1" s="380"/>
      <c r="E1" s="380"/>
    </row>
    <row r="2" spans="1:5" ht="15">
      <c r="A2" s="377" t="s">
        <v>252</v>
      </c>
      <c r="B2" s="380"/>
      <c r="C2" s="380"/>
      <c r="D2" s="380"/>
      <c r="E2" s="380"/>
    </row>
    <row r="3" spans="1:5" ht="15">
      <c r="A3" s="377" t="s">
        <v>131</v>
      </c>
      <c r="B3" s="380"/>
      <c r="C3" s="380"/>
      <c r="D3" s="380"/>
      <c r="E3" s="380"/>
    </row>
    <row r="4" spans="1:5" ht="15">
      <c r="A4" s="146" t="s">
        <v>132</v>
      </c>
      <c r="B4" s="380"/>
      <c r="C4" s="380"/>
      <c r="D4" s="380"/>
      <c r="E4" s="380"/>
    </row>
    <row r="5" spans="2:5" ht="15.75" thickBot="1">
      <c r="B5" s="380"/>
      <c r="C5" s="380"/>
      <c r="D5" s="380"/>
      <c r="E5" s="380"/>
    </row>
    <row r="6" spans="1:10" ht="36" customHeight="1" thickBot="1">
      <c r="A6" s="271"/>
      <c r="B6" s="272" t="s">
        <v>242</v>
      </c>
      <c r="C6" s="356" t="s">
        <v>243</v>
      </c>
      <c r="D6" s="273" t="s">
        <v>92</v>
      </c>
      <c r="E6" s="272" t="s">
        <v>242</v>
      </c>
      <c r="F6" s="356" t="s">
        <v>246</v>
      </c>
      <c r="G6" s="273" t="s">
        <v>92</v>
      </c>
      <c r="H6" s="272" t="s">
        <v>242</v>
      </c>
      <c r="I6" s="336" t="s">
        <v>251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  <c r="E9" s="157">
        <v>435643</v>
      </c>
      <c r="F9" s="281">
        <v>323015</v>
      </c>
      <c r="G9" s="282">
        <f aca="true" t="shared" si="1" ref="G9:G15">(F9-E9)/E9</f>
        <v>-0.2585327894629318</v>
      </c>
      <c r="H9" s="157">
        <v>435643</v>
      </c>
      <c r="I9" s="281">
        <v>310030</v>
      </c>
      <c r="J9" s="282">
        <f aca="true" t="shared" si="2" ref="J9:J15">(I9-H9)/H9</f>
        <v>-0.28833930534864555</v>
      </c>
    </row>
    <row r="10" spans="1:10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  <c r="E10" s="157">
        <v>957568</v>
      </c>
      <c r="F10" s="281">
        <v>982429</v>
      </c>
      <c r="G10" s="282">
        <f t="shared" si="1"/>
        <v>0.025962647039165888</v>
      </c>
      <c r="H10" s="157">
        <v>957568</v>
      </c>
      <c r="I10" s="281">
        <v>989524</v>
      </c>
      <c r="J10" s="282">
        <f t="shared" si="2"/>
        <v>0.03337204250768614</v>
      </c>
    </row>
    <row r="11" spans="1:10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  <c r="E11" s="157">
        <v>982816</v>
      </c>
      <c r="F11" s="281">
        <v>985572</v>
      </c>
      <c r="G11" s="282">
        <f t="shared" si="1"/>
        <v>0.002804187152020317</v>
      </c>
      <c r="H11" s="157">
        <v>982816</v>
      </c>
      <c r="I11" s="281">
        <v>1041679</v>
      </c>
      <c r="J11" s="282">
        <f t="shared" si="2"/>
        <v>0.059892187347377335</v>
      </c>
    </row>
    <row r="12" spans="1:10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  <c r="E12" s="157">
        <v>81518</v>
      </c>
      <c r="F12" s="281">
        <v>80952</v>
      </c>
      <c r="G12" s="282">
        <f t="shared" si="1"/>
        <v>-0.006943251797149096</v>
      </c>
      <c r="H12" s="157">
        <v>81518</v>
      </c>
      <c r="I12" s="281">
        <v>85499</v>
      </c>
      <c r="J12" s="282">
        <f t="shared" si="2"/>
        <v>0.04883583993719179</v>
      </c>
    </row>
    <row r="13" spans="1:10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  <c r="E13" s="157">
        <v>221475</v>
      </c>
      <c r="F13" s="281">
        <v>282116</v>
      </c>
      <c r="G13" s="282">
        <f t="shared" si="1"/>
        <v>0.27380516988373405</v>
      </c>
      <c r="H13" s="157">
        <v>221475</v>
      </c>
      <c r="I13" s="281">
        <v>325976</v>
      </c>
      <c r="J13" s="282">
        <f t="shared" si="2"/>
        <v>0.4718410655830229</v>
      </c>
    </row>
    <row r="14" spans="1:10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  <c r="E14" s="162">
        <v>6557</v>
      </c>
      <c r="F14" s="283">
        <v>6585</v>
      </c>
      <c r="G14" s="282">
        <f t="shared" si="1"/>
        <v>0.0042702455391185</v>
      </c>
      <c r="H14" s="162">
        <v>6557</v>
      </c>
      <c r="I14" s="283">
        <v>6628</v>
      </c>
      <c r="J14" s="282">
        <f t="shared" si="2"/>
        <v>0.010828122617050481</v>
      </c>
    </row>
    <row r="15" spans="1:10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  <c r="E15" s="165">
        <f>SUM(E9:E14)</f>
        <v>2685577</v>
      </c>
      <c r="F15" s="284">
        <f>SUM(F9:F14)</f>
        <v>2660669</v>
      </c>
      <c r="G15" s="282">
        <f t="shared" si="1"/>
        <v>-0.009274729415689813</v>
      </c>
      <c r="H15" s="165">
        <f>SUM(H9:H14)</f>
        <v>2685577</v>
      </c>
      <c r="I15" s="284">
        <f>SUM(I9:I14)</f>
        <v>2759336</v>
      </c>
      <c r="J15" s="282">
        <f t="shared" si="2"/>
        <v>0.027464861368711454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26509</v>
      </c>
      <c r="C17" s="281">
        <v>25388</v>
      </c>
      <c r="D17" s="282">
        <f aca="true" t="shared" si="3" ref="D17:D27">(C17-B17)/B17</f>
        <v>-0.04228752499151232</v>
      </c>
      <c r="E17" s="157">
        <v>26509</v>
      </c>
      <c r="F17" s="281">
        <v>26277</v>
      </c>
      <c r="G17" s="282">
        <f aca="true" t="shared" si="4" ref="G17:G27">(F17-E17)/E17</f>
        <v>-0.008751744690482477</v>
      </c>
      <c r="H17" s="157">
        <v>26509</v>
      </c>
      <c r="I17" s="281">
        <v>26197</v>
      </c>
      <c r="J17" s="282">
        <f aca="true" t="shared" si="5" ref="J17:J27">(I17-H17)/H17</f>
        <v>-0.011769587687200574</v>
      </c>
    </row>
    <row r="18" spans="1:10" ht="15.75" thickBot="1">
      <c r="A18" s="155" t="s">
        <v>141</v>
      </c>
      <c r="B18" s="157">
        <v>180451</v>
      </c>
      <c r="C18" s="281">
        <v>176658</v>
      </c>
      <c r="D18" s="282">
        <f t="shared" si="3"/>
        <v>-0.021019556555519226</v>
      </c>
      <c r="E18" s="157">
        <v>180451</v>
      </c>
      <c r="F18" s="281">
        <v>177513</v>
      </c>
      <c r="G18" s="282">
        <f t="shared" si="4"/>
        <v>-0.016281428199344975</v>
      </c>
      <c r="H18" s="157">
        <v>180451</v>
      </c>
      <c r="I18" s="281">
        <v>181617</v>
      </c>
      <c r="J18" s="282">
        <f t="shared" si="5"/>
        <v>0.006461587910291436</v>
      </c>
    </row>
    <row r="19" spans="1:10" ht="15.75" thickBot="1">
      <c r="A19" s="155" t="s">
        <v>142</v>
      </c>
      <c r="B19" s="157">
        <v>4133963</v>
      </c>
      <c r="C19" s="281">
        <v>3718895</v>
      </c>
      <c r="D19" s="282">
        <f t="shared" si="3"/>
        <v>-0.10040438194536333</v>
      </c>
      <c r="E19" s="157">
        <v>4133963</v>
      </c>
      <c r="F19" s="281">
        <v>3820160</v>
      </c>
      <c r="G19" s="282">
        <f t="shared" si="4"/>
        <v>-0.07590851683965241</v>
      </c>
      <c r="H19" s="157">
        <v>4133963</v>
      </c>
      <c r="I19" s="281">
        <v>3367394</v>
      </c>
      <c r="J19" s="282">
        <f t="shared" si="5"/>
        <v>-0.18543199346486652</v>
      </c>
    </row>
    <row r="20" spans="1:10" ht="15.75" thickBot="1">
      <c r="A20" s="155" t="s">
        <v>143</v>
      </c>
      <c r="B20" s="157">
        <v>3395671</v>
      </c>
      <c r="C20" s="281">
        <v>3288035</v>
      </c>
      <c r="D20" s="282">
        <f t="shared" si="3"/>
        <v>-0.03169800607891636</v>
      </c>
      <c r="E20" s="157">
        <v>3395671</v>
      </c>
      <c r="F20" s="281">
        <v>3290669</v>
      </c>
      <c r="G20" s="282">
        <f t="shared" si="4"/>
        <v>-0.03092231255619287</v>
      </c>
      <c r="H20" s="157">
        <v>3395671</v>
      </c>
      <c r="I20" s="281">
        <v>3297443</v>
      </c>
      <c r="J20" s="282">
        <f t="shared" si="5"/>
        <v>-0.028927419646956373</v>
      </c>
    </row>
    <row r="21" spans="1:10" ht="15.75" thickBot="1">
      <c r="A21" s="155" t="s">
        <v>144</v>
      </c>
      <c r="B21" s="157">
        <v>72306</v>
      </c>
      <c r="C21" s="281">
        <v>77337</v>
      </c>
      <c r="D21" s="282">
        <f t="shared" si="3"/>
        <v>0.06957928802588997</v>
      </c>
      <c r="E21" s="157">
        <v>72306</v>
      </c>
      <c r="F21" s="281">
        <v>77245</v>
      </c>
      <c r="G21" s="282">
        <f t="shared" si="4"/>
        <v>0.06830691782148093</v>
      </c>
      <c r="H21" s="157">
        <v>72306</v>
      </c>
      <c r="I21" s="281">
        <v>77153</v>
      </c>
      <c r="J21" s="282">
        <f t="shared" si="5"/>
        <v>0.0670345476170719</v>
      </c>
    </row>
    <row r="22" spans="1:10" ht="15.75" thickBot="1">
      <c r="A22" s="155" t="s">
        <v>145</v>
      </c>
      <c r="B22" s="157">
        <v>2118226</v>
      </c>
      <c r="C22" s="281">
        <v>2058314</v>
      </c>
      <c r="D22" s="282">
        <f t="shared" si="3"/>
        <v>-0.02828404523407795</v>
      </c>
      <c r="E22" s="157">
        <v>2118226</v>
      </c>
      <c r="F22" s="281">
        <v>2039695</v>
      </c>
      <c r="G22" s="282">
        <f t="shared" si="4"/>
        <v>-0.03707394772795726</v>
      </c>
      <c r="H22" s="157">
        <v>2118226</v>
      </c>
      <c r="I22" s="281">
        <v>2040907</v>
      </c>
      <c r="J22" s="282">
        <f t="shared" si="5"/>
        <v>-0.036501770821432654</v>
      </c>
    </row>
    <row r="23" spans="1:10" ht="15.75" thickBot="1">
      <c r="A23" s="155" t="s">
        <v>146</v>
      </c>
      <c r="B23" s="157">
        <v>1181350</v>
      </c>
      <c r="C23" s="281">
        <v>1149138</v>
      </c>
      <c r="D23" s="282">
        <f t="shared" si="3"/>
        <v>-0.02726710966267406</v>
      </c>
      <c r="E23" s="157">
        <v>1181350</v>
      </c>
      <c r="F23" s="281">
        <v>1148745</v>
      </c>
      <c r="G23" s="282">
        <f t="shared" si="4"/>
        <v>-0.027599779912811612</v>
      </c>
      <c r="H23" s="157">
        <v>1181350</v>
      </c>
      <c r="I23" s="281">
        <v>1143862</v>
      </c>
      <c r="J23" s="282">
        <f t="shared" si="5"/>
        <v>-0.031733186608541075</v>
      </c>
    </row>
    <row r="24" spans="1:10" ht="15.75" thickBot="1">
      <c r="A24" s="155" t="s">
        <v>147</v>
      </c>
      <c r="B24" s="157">
        <v>415072</v>
      </c>
      <c r="C24" s="281">
        <v>403858</v>
      </c>
      <c r="D24" s="282">
        <f t="shared" si="3"/>
        <v>-0.027016999460334593</v>
      </c>
      <c r="E24" s="157">
        <v>415072</v>
      </c>
      <c r="F24" s="281">
        <v>386564</v>
      </c>
      <c r="G24" s="282">
        <f t="shared" si="4"/>
        <v>-0.06868205997995529</v>
      </c>
      <c r="H24" s="157">
        <v>415072</v>
      </c>
      <c r="I24" s="281">
        <v>388120</v>
      </c>
      <c r="J24" s="282">
        <f t="shared" si="5"/>
        <v>-0.06493331277465114</v>
      </c>
    </row>
    <row r="25" spans="1:10" ht="15.75" thickBot="1">
      <c r="A25" s="160" t="s">
        <v>24</v>
      </c>
      <c r="B25" s="162">
        <v>100352</v>
      </c>
      <c r="C25" s="283">
        <v>73714</v>
      </c>
      <c r="D25" s="285">
        <f t="shared" si="3"/>
        <v>-0.265445631377551</v>
      </c>
      <c r="E25" s="162">
        <v>100352</v>
      </c>
      <c r="F25" s="283">
        <v>68050</v>
      </c>
      <c r="G25" s="285">
        <f t="shared" si="4"/>
        <v>-0.32188695790816324</v>
      </c>
      <c r="H25" s="162">
        <v>100352</v>
      </c>
      <c r="I25" s="283">
        <v>70353</v>
      </c>
      <c r="J25" s="285">
        <f t="shared" si="5"/>
        <v>-0.29893773915816324</v>
      </c>
    </row>
    <row r="26" spans="1:10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3"/>
        <v>-0.05613976376259259</v>
      </c>
      <c r="E26" s="165">
        <f>SUM(E17:E25)</f>
        <v>11623900</v>
      </c>
      <c r="F26" s="284">
        <f>SUM(F17:F25)</f>
        <v>11034918</v>
      </c>
      <c r="G26" s="286">
        <f t="shared" si="4"/>
        <v>-0.05066991285196879</v>
      </c>
      <c r="H26" s="165">
        <f>SUM(H17:H25)</f>
        <v>11623900</v>
      </c>
      <c r="I26" s="284">
        <f>SUM(I17:I25)</f>
        <v>10593046</v>
      </c>
      <c r="J26" s="286">
        <f t="shared" si="5"/>
        <v>-0.08868400450795344</v>
      </c>
    </row>
    <row r="27" spans="1:10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3"/>
        <v>-0.0517902925452831</v>
      </c>
      <c r="E27" s="288">
        <f>+E15+E26</f>
        <v>14309477</v>
      </c>
      <c r="F27" s="289">
        <f>+F15+F26</f>
        <v>13695587</v>
      </c>
      <c r="G27" s="290">
        <f t="shared" si="4"/>
        <v>-0.042900939007065035</v>
      </c>
      <c r="H27" s="288">
        <f>+H15+H26</f>
        <v>14309477</v>
      </c>
      <c r="I27" s="289">
        <f>+I15+I26</f>
        <v>13352382</v>
      </c>
      <c r="J27" s="290">
        <f t="shared" si="5"/>
        <v>-0.06688539350529722</v>
      </c>
    </row>
    <row r="28" spans="1:10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</row>
    <row r="29" spans="1:10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</row>
    <row r="30" spans="1:10" ht="15.75" thickBot="1">
      <c r="A30" s="155" t="s">
        <v>151</v>
      </c>
      <c r="B30" s="157">
        <v>557133</v>
      </c>
      <c r="C30" s="281">
        <v>718979</v>
      </c>
      <c r="D30" s="282">
        <f aca="true" t="shared" si="6" ref="D30:D36">(C30-B30)/B30</f>
        <v>0.2904979600921144</v>
      </c>
      <c r="E30" s="157">
        <v>557133</v>
      </c>
      <c r="F30" s="281">
        <v>360929</v>
      </c>
      <c r="G30" s="282">
        <f aca="true" t="shared" si="7" ref="G30:G36">(F30-E30)/E30</f>
        <v>-0.35216725629248313</v>
      </c>
      <c r="H30" s="157">
        <v>557133</v>
      </c>
      <c r="I30" s="281">
        <v>473200</v>
      </c>
      <c r="J30" s="282">
        <f aca="true" t="shared" si="8" ref="J30:J36">(I30-H30)/H30</f>
        <v>-0.1506516397341389</v>
      </c>
    </row>
    <row r="31" spans="1:10" ht="15.75" thickBot="1">
      <c r="A31" s="155" t="s">
        <v>152</v>
      </c>
      <c r="B31" s="157">
        <v>993241</v>
      </c>
      <c r="C31" s="281">
        <v>995912</v>
      </c>
      <c r="D31" s="282">
        <f t="shared" si="6"/>
        <v>0.0026891761415406734</v>
      </c>
      <c r="E31" s="157">
        <v>993241</v>
      </c>
      <c r="F31" s="281">
        <v>960300</v>
      </c>
      <c r="G31" s="282">
        <f t="shared" si="7"/>
        <v>-0.03316516333900836</v>
      </c>
      <c r="H31" s="157">
        <v>993241</v>
      </c>
      <c r="I31" s="281">
        <v>925802</v>
      </c>
      <c r="J31" s="282">
        <f t="shared" si="8"/>
        <v>-0.0678979220551709</v>
      </c>
    </row>
    <row r="32" spans="1:10" ht="15.75" thickBot="1">
      <c r="A32" s="155" t="s">
        <v>255</v>
      </c>
      <c r="B32" s="157">
        <v>207776</v>
      </c>
      <c r="C32" s="281">
        <v>173161</v>
      </c>
      <c r="D32" s="282">
        <f t="shared" si="6"/>
        <v>-0.1665976821192053</v>
      </c>
      <c r="E32" s="157">
        <v>207776</v>
      </c>
      <c r="F32" s="281">
        <v>254457</v>
      </c>
      <c r="G32" s="282">
        <f t="shared" si="7"/>
        <v>0.2246698367472663</v>
      </c>
      <c r="H32" s="157">
        <v>207776</v>
      </c>
      <c r="I32" s="281">
        <v>269618</v>
      </c>
      <c r="J32" s="282">
        <f t="shared" si="8"/>
        <v>0.2976378407515786</v>
      </c>
    </row>
    <row r="33" spans="1:10" ht="15.75" thickBot="1">
      <c r="A33" s="155" t="s">
        <v>154</v>
      </c>
      <c r="B33" s="157">
        <v>172730</v>
      </c>
      <c r="C33" s="281">
        <v>150309</v>
      </c>
      <c r="D33" s="282">
        <f t="shared" si="6"/>
        <v>-0.1298037399409483</v>
      </c>
      <c r="E33" s="157">
        <v>172730</v>
      </c>
      <c r="F33" s="281">
        <v>161420</v>
      </c>
      <c r="G33" s="282">
        <f t="shared" si="7"/>
        <v>-0.06547791350662885</v>
      </c>
      <c r="H33" s="157">
        <v>172730</v>
      </c>
      <c r="I33" s="281">
        <v>210356</v>
      </c>
      <c r="J33" s="282">
        <f t="shared" si="8"/>
        <v>0.21783129740056736</v>
      </c>
    </row>
    <row r="34" spans="1:10" ht="15.75" thickBot="1">
      <c r="A34" s="155" t="s">
        <v>155</v>
      </c>
      <c r="B34" s="157">
        <v>9820</v>
      </c>
      <c r="C34" s="281">
        <v>4186</v>
      </c>
      <c r="D34" s="282">
        <f t="shared" si="6"/>
        <v>-0.5737270875763747</v>
      </c>
      <c r="E34" s="157">
        <v>9820</v>
      </c>
      <c r="F34" s="281">
        <v>4005</v>
      </c>
      <c r="G34" s="282">
        <f t="shared" si="7"/>
        <v>-0.5921588594704684</v>
      </c>
      <c r="H34" s="157">
        <v>9820</v>
      </c>
      <c r="I34" s="281">
        <v>3869</v>
      </c>
      <c r="J34" s="282">
        <f t="shared" si="8"/>
        <v>-0.6060081466395112</v>
      </c>
    </row>
    <row r="35" spans="1:10" ht="15.75" thickBot="1">
      <c r="A35" s="160" t="s">
        <v>256</v>
      </c>
      <c r="B35" s="162">
        <v>14261</v>
      </c>
      <c r="C35" s="283">
        <v>23398</v>
      </c>
      <c r="D35" s="285">
        <f t="shared" si="6"/>
        <v>0.640698408246266</v>
      </c>
      <c r="E35" s="162">
        <v>14261</v>
      </c>
      <c r="F35" s="283">
        <v>16593</v>
      </c>
      <c r="G35" s="285">
        <f t="shared" si="7"/>
        <v>0.16352289460767128</v>
      </c>
      <c r="H35" s="162">
        <v>14261</v>
      </c>
      <c r="I35" s="283">
        <v>20265</v>
      </c>
      <c r="J35" s="285">
        <f t="shared" si="8"/>
        <v>0.42100834443587404</v>
      </c>
    </row>
    <row r="36" spans="1:10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6"/>
        <v>0.05677044196789603</v>
      </c>
      <c r="E36" s="165">
        <f>SUM(E30:E35)</f>
        <v>1954961</v>
      </c>
      <c r="F36" s="284">
        <f>SUM(F30:F35)</f>
        <v>1757704</v>
      </c>
      <c r="G36" s="286">
        <f t="shared" si="7"/>
        <v>-0.10090073408114024</v>
      </c>
      <c r="H36" s="165">
        <f>SUM(H30:H35)</f>
        <v>1954961</v>
      </c>
      <c r="I36" s="284">
        <f>SUM(I30:I35)</f>
        <v>1903110</v>
      </c>
      <c r="J36" s="286">
        <f t="shared" si="8"/>
        <v>-0.02652277973831703</v>
      </c>
    </row>
    <row r="37" spans="1:10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</row>
    <row r="38" spans="1:10" ht="15.75" thickBot="1">
      <c r="A38" s="155" t="s">
        <v>151</v>
      </c>
      <c r="B38" s="157">
        <v>2474077</v>
      </c>
      <c r="C38" s="281">
        <v>2362473</v>
      </c>
      <c r="D38" s="282">
        <f aca="true" t="shared" si="9" ref="D38:D44">(C38-B38)/B38</f>
        <v>-0.04510934784972335</v>
      </c>
      <c r="E38" s="157">
        <v>2474077</v>
      </c>
      <c r="F38" s="281">
        <v>2564220</v>
      </c>
      <c r="G38" s="282">
        <f aca="true" t="shared" si="10" ref="G38:G44">(F38-E38)/E38</f>
        <v>0.03643500182088108</v>
      </c>
      <c r="H38" s="157">
        <v>2474077</v>
      </c>
      <c r="I38" s="281">
        <v>2379353</v>
      </c>
      <c r="J38" s="282">
        <f aca="true" t="shared" si="11" ref="J38:J44">(I38-H38)/H38</f>
        <v>-0.038286601427522264</v>
      </c>
    </row>
    <row r="39" spans="1:10" ht="15.75" thickBot="1">
      <c r="A39" s="155" t="s">
        <v>152</v>
      </c>
      <c r="B39" s="156">
        <v>158</v>
      </c>
      <c r="C39" s="291">
        <v>158</v>
      </c>
      <c r="D39" s="282">
        <f t="shared" si="9"/>
        <v>0</v>
      </c>
      <c r="E39" s="156">
        <v>158</v>
      </c>
      <c r="F39" s="291">
        <v>158</v>
      </c>
      <c r="G39" s="282">
        <f t="shared" si="10"/>
        <v>0</v>
      </c>
      <c r="H39" s="156">
        <v>158</v>
      </c>
      <c r="I39" s="291">
        <v>158</v>
      </c>
      <c r="J39" s="282">
        <f t="shared" si="11"/>
        <v>0</v>
      </c>
    </row>
    <row r="40" spans="1:10" ht="15.75" thickBot="1">
      <c r="A40" s="155" t="s">
        <v>154</v>
      </c>
      <c r="B40" s="157">
        <v>226574</v>
      </c>
      <c r="C40" s="281">
        <v>225014</v>
      </c>
      <c r="D40" s="282">
        <f t="shared" si="9"/>
        <v>-0.006885167759760608</v>
      </c>
      <c r="E40" s="157">
        <v>226574</v>
      </c>
      <c r="F40" s="281">
        <v>221454</v>
      </c>
      <c r="G40" s="282">
        <f t="shared" si="10"/>
        <v>-0.022597473673060458</v>
      </c>
      <c r="H40" s="157">
        <v>226574</v>
      </c>
      <c r="I40" s="281">
        <v>214774</v>
      </c>
      <c r="J40" s="282">
        <f t="shared" si="11"/>
        <v>-0.05208011510588152</v>
      </c>
    </row>
    <row r="41" spans="1:10" ht="15.75" thickBot="1">
      <c r="A41" s="155" t="s">
        <v>158</v>
      </c>
      <c r="B41" s="157">
        <v>702967</v>
      </c>
      <c r="C41" s="281">
        <v>694042</v>
      </c>
      <c r="D41" s="282">
        <f t="shared" si="9"/>
        <v>-0.012696186307465357</v>
      </c>
      <c r="E41" s="157">
        <v>702967</v>
      </c>
      <c r="F41" s="281">
        <v>694741</v>
      </c>
      <c r="G41" s="282">
        <f t="shared" si="10"/>
        <v>-0.01170182953111597</v>
      </c>
      <c r="H41" s="157">
        <v>702967</v>
      </c>
      <c r="I41" s="281">
        <v>700085</v>
      </c>
      <c r="J41" s="282">
        <f t="shared" si="11"/>
        <v>-0.004099765707351839</v>
      </c>
    </row>
    <row r="42" spans="1:10" ht="15.75" thickBot="1">
      <c r="A42" s="160" t="s">
        <v>257</v>
      </c>
      <c r="B42" s="161">
        <v>559</v>
      </c>
      <c r="C42" s="292">
        <v>544</v>
      </c>
      <c r="D42" s="282">
        <f t="shared" si="9"/>
        <v>-0.026833631484794274</v>
      </c>
      <c r="E42" s="161">
        <v>559</v>
      </c>
      <c r="F42" s="292">
        <v>516</v>
      </c>
      <c r="G42" s="282">
        <f t="shared" si="10"/>
        <v>-0.07692307692307693</v>
      </c>
      <c r="H42" s="161">
        <v>559</v>
      </c>
      <c r="I42" s="292">
        <v>533</v>
      </c>
      <c r="J42" s="282">
        <f t="shared" si="11"/>
        <v>-0.046511627906976744</v>
      </c>
    </row>
    <row r="43" spans="1:10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9"/>
        <v>-0.03586721048310463</v>
      </c>
      <c r="E43" s="165">
        <f>SUM(E38:E42)</f>
        <v>3404335</v>
      </c>
      <c r="F43" s="284">
        <f>SUM(F38:F42)</f>
        <v>3481089</v>
      </c>
      <c r="G43" s="286">
        <f t="shared" si="10"/>
        <v>0.022545959783628815</v>
      </c>
      <c r="H43" s="165">
        <f>SUM(H38:H42)</f>
        <v>3404335</v>
      </c>
      <c r="I43" s="284">
        <f>SUM(I38:I42)</f>
        <v>3294903</v>
      </c>
      <c r="J43" s="286">
        <f t="shared" si="11"/>
        <v>-0.032144897608490354</v>
      </c>
    </row>
    <row r="44" spans="1:10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9"/>
        <v>-0.0020748993897705967</v>
      </c>
      <c r="E44" s="288">
        <f>+E36+E43</f>
        <v>5359296</v>
      </c>
      <c r="F44" s="289">
        <f>+F36+F43</f>
        <v>5238793</v>
      </c>
      <c r="G44" s="290">
        <f t="shared" si="10"/>
        <v>-0.022484856219921422</v>
      </c>
      <c r="H44" s="288">
        <f>+H36+H43</f>
        <v>5359296</v>
      </c>
      <c r="I44" s="289">
        <f>+I36+I43</f>
        <v>5198013</v>
      </c>
      <c r="J44" s="290">
        <f t="shared" si="11"/>
        <v>-0.030094064593558557</v>
      </c>
    </row>
    <row r="45" spans="1:10" ht="15">
      <c r="A45" s="274" t="s">
        <v>258</v>
      </c>
      <c r="B45" s="275"/>
      <c r="C45" s="276"/>
      <c r="D45" s="276"/>
      <c r="E45" s="275"/>
      <c r="F45" s="276"/>
      <c r="G45" s="276"/>
      <c r="H45" s="275"/>
      <c r="I45" s="276"/>
      <c r="J45" s="276"/>
    </row>
    <row r="46" spans="1:10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  <c r="E46" s="165">
        <v>8907656</v>
      </c>
      <c r="F46" s="284">
        <v>8417112</v>
      </c>
      <c r="G46" s="286">
        <f>(F46-E46)/E46</f>
        <v>-0.05506993085498587</v>
      </c>
      <c r="H46" s="165">
        <v>8907656</v>
      </c>
      <c r="I46" s="284">
        <v>8112245</v>
      </c>
      <c r="J46" s="286">
        <f>(I46-H46)/H46</f>
        <v>-0.08929520852623855</v>
      </c>
    </row>
    <row r="47" spans="1:10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  <c r="E47" s="162">
        <v>42525</v>
      </c>
      <c r="F47" s="283">
        <v>39682</v>
      </c>
      <c r="G47" s="285">
        <f>(F47-E47)/E47</f>
        <v>-0.06685479129923574</v>
      </c>
      <c r="H47" s="162">
        <v>42525</v>
      </c>
      <c r="I47" s="283">
        <v>42124</v>
      </c>
      <c r="J47" s="285">
        <f>(I47-H47)/H47</f>
        <v>-0.009429747207524986</v>
      </c>
    </row>
    <row r="48" spans="1:10" ht="15.75" thickBot="1">
      <c r="A48" s="287" t="s">
        <v>259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  <c r="E48" s="288">
        <f>SUM(E46:E47)</f>
        <v>8950181</v>
      </c>
      <c r="F48" s="289">
        <f>SUM(F46:F47)</f>
        <v>8456794</v>
      </c>
      <c r="G48" s="290">
        <f>(F48-E48)/E48</f>
        <v>-0.05512592426901758</v>
      </c>
      <c r="H48" s="288">
        <f>SUM(H46:H47)</f>
        <v>8950181</v>
      </c>
      <c r="I48" s="289">
        <f>SUM(I46:I47)</f>
        <v>8154369</v>
      </c>
      <c r="J48" s="290">
        <f>(I48-H48)/H48</f>
        <v>-0.0889157437151271</v>
      </c>
    </row>
    <row r="49" spans="1:10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  <c r="E49" s="294">
        <f>+E44+E48</f>
        <v>14309477</v>
      </c>
      <c r="F49" s="295">
        <f>+F44+F48</f>
        <v>13695587</v>
      </c>
      <c r="G49" s="296">
        <f>(F49-E49)/E49</f>
        <v>-0.042900939007065035</v>
      </c>
      <c r="H49" s="294">
        <f>+H44+H48</f>
        <v>14309477</v>
      </c>
      <c r="I49" s="295">
        <f>+I44+I48</f>
        <v>13352382</v>
      </c>
      <c r="J49" s="296">
        <f>(I49-H49)/H49</f>
        <v>-0.06688539350529722</v>
      </c>
    </row>
    <row r="51" spans="2:3" ht="15">
      <c r="B51" s="178"/>
      <c r="C51" s="178"/>
    </row>
    <row r="52" spans="1:20" ht="18.75">
      <c r="A52" s="179" t="s">
        <v>165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</row>
    <row r="53" spans="1:20" ht="15">
      <c r="A53" s="377" t="s">
        <v>262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</row>
    <row r="54" spans="1:20" ht="15">
      <c r="A54" s="377" t="s">
        <v>131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</row>
    <row r="55" spans="1:20" ht="15">
      <c r="A55" s="146" t="s">
        <v>132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</row>
    <row r="56" spans="1:20" ht="15">
      <c r="A56" s="146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</row>
    <row r="57" spans="1:20" ht="15">
      <c r="A57" s="146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</row>
    <row r="58" spans="1:20" ht="15">
      <c r="A58" s="146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</row>
    <row r="59" spans="2:20" ht="15.75" thickBot="1"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</row>
    <row r="60" spans="1:25" ht="15.75" customHeight="1" thickBot="1">
      <c r="A60" s="297"/>
      <c r="B60" s="298" t="s">
        <v>218</v>
      </c>
      <c r="C60" s="298" t="s">
        <v>98</v>
      </c>
      <c r="D60" s="299" t="s">
        <v>245</v>
      </c>
      <c r="E60" s="299" t="s">
        <v>98</v>
      </c>
      <c r="F60" s="298" t="s">
        <v>99</v>
      </c>
      <c r="G60" s="298" t="s">
        <v>225</v>
      </c>
      <c r="H60" s="379" t="s">
        <v>98</v>
      </c>
      <c r="I60" s="299" t="s">
        <v>250</v>
      </c>
      <c r="J60" s="299" t="s">
        <v>98</v>
      </c>
      <c r="K60" s="256" t="s">
        <v>99</v>
      </c>
      <c r="L60" s="298" t="s">
        <v>218</v>
      </c>
      <c r="M60" s="299" t="s">
        <v>245</v>
      </c>
      <c r="N60" s="298" t="s">
        <v>224</v>
      </c>
      <c r="O60" s="299" t="s">
        <v>249</v>
      </c>
      <c r="P60" s="298" t="s">
        <v>234</v>
      </c>
      <c r="Q60" s="298" t="s">
        <v>98</v>
      </c>
      <c r="R60" s="299" t="s">
        <v>254</v>
      </c>
      <c r="S60" s="298" t="s">
        <v>98</v>
      </c>
      <c r="T60" s="298" t="s">
        <v>99</v>
      </c>
      <c r="U60" s="298" t="s">
        <v>233</v>
      </c>
      <c r="V60" s="298" t="s">
        <v>98</v>
      </c>
      <c r="W60" s="299" t="s">
        <v>253</v>
      </c>
      <c r="X60" s="299" t="s">
        <v>98</v>
      </c>
      <c r="Y60" s="298" t="s">
        <v>99</v>
      </c>
    </row>
    <row r="61" spans="1:25" ht="15.75" thickTop="1">
      <c r="A61" s="300" t="s">
        <v>168</v>
      </c>
      <c r="B61" s="301"/>
      <c r="C61" s="301"/>
      <c r="D61" s="302"/>
      <c r="E61" s="303"/>
      <c r="F61" s="301"/>
      <c r="G61" s="301"/>
      <c r="H61" s="301"/>
      <c r="I61" s="302"/>
      <c r="J61" s="303"/>
      <c r="K61" s="301"/>
      <c r="L61" s="301"/>
      <c r="M61" s="302"/>
      <c r="N61" s="301"/>
      <c r="O61" s="302"/>
      <c r="P61" s="301"/>
      <c r="Q61" s="301"/>
      <c r="R61" s="302"/>
      <c r="S61" s="301"/>
      <c r="T61" s="301"/>
      <c r="U61" s="301"/>
      <c r="V61" s="301"/>
      <c r="W61" s="302"/>
      <c r="X61" s="303"/>
      <c r="Y61" s="301"/>
    </row>
    <row r="62" spans="1:25" ht="15.75" thickBot="1">
      <c r="A62" s="304" t="s">
        <v>169</v>
      </c>
      <c r="B62" s="365">
        <v>2041823</v>
      </c>
      <c r="C62" s="306">
        <f aca="true" t="shared" si="12" ref="C62:C82">+B62/$B$62</f>
        <v>1</v>
      </c>
      <c r="D62" s="305">
        <v>2104345</v>
      </c>
      <c r="E62" s="306">
        <f aca="true" t="shared" si="13" ref="E62:E82">+D62/$D$62</f>
        <v>1</v>
      </c>
      <c r="F62" s="306">
        <f aca="true" t="shared" si="14" ref="F62:F82">(D62-B62)/B62</f>
        <v>0.030620675739278087</v>
      </c>
      <c r="G62" s="305">
        <v>4159066</v>
      </c>
      <c r="H62" s="306">
        <f>G62/$G$62</f>
        <v>1</v>
      </c>
      <c r="I62" s="305">
        <v>4326514</v>
      </c>
      <c r="J62" s="306">
        <f>I62/$I$62</f>
        <v>1</v>
      </c>
      <c r="K62" s="306">
        <f aca="true" t="shared" si="15" ref="K62:K67">(I62-G62)/G62</f>
        <v>0.04026096243723951</v>
      </c>
      <c r="L62" s="365">
        <v>2041823</v>
      </c>
      <c r="M62" s="305">
        <v>2104345</v>
      </c>
      <c r="N62" s="305">
        <v>2117243</v>
      </c>
      <c r="O62" s="305">
        <v>2222169</v>
      </c>
      <c r="P62" s="305">
        <v>2232343</v>
      </c>
      <c r="Q62" s="306">
        <f>P62/$P$62</f>
        <v>1</v>
      </c>
      <c r="R62" s="305">
        <v>2282784</v>
      </c>
      <c r="S62" s="306">
        <f>R62/$R$62</f>
        <v>1</v>
      </c>
      <c r="T62" s="306">
        <f aca="true" t="shared" si="16" ref="T62:T67">(R62-P62)/P62</f>
        <v>0.02259554199332271</v>
      </c>
      <c r="U62" s="305">
        <f>L62+N62+P62</f>
        <v>6391409</v>
      </c>
      <c r="V62" s="306">
        <f>U62/$U$62</f>
        <v>1</v>
      </c>
      <c r="W62" s="305">
        <f>M62+O62+R62</f>
        <v>6609298</v>
      </c>
      <c r="X62" s="306">
        <f>W62/$W$62</f>
        <v>1</v>
      </c>
      <c r="Y62" s="306">
        <f>(W62-U62)/U62</f>
        <v>0.03409091798068313</v>
      </c>
    </row>
    <row r="63" spans="1:25" ht="15.75" thickBot="1">
      <c r="A63" s="307" t="s">
        <v>45</v>
      </c>
      <c r="B63" s="366">
        <v>-1150561</v>
      </c>
      <c r="C63" s="309">
        <f t="shared" si="12"/>
        <v>-0.5634969338674312</v>
      </c>
      <c r="D63" s="367">
        <v>-1168715</v>
      </c>
      <c r="E63" s="311">
        <f t="shared" si="13"/>
        <v>-0.5553818409053648</v>
      </c>
      <c r="F63" s="309">
        <f t="shared" si="14"/>
        <v>0.015778389846344523</v>
      </c>
      <c r="G63" s="366">
        <v>-2333030</v>
      </c>
      <c r="H63" s="309">
        <f aca="true" t="shared" si="17" ref="H63:H88">G63/$G$62</f>
        <v>-0.5609504633973108</v>
      </c>
      <c r="I63" s="367">
        <v>-2398340</v>
      </c>
      <c r="J63" s="311">
        <f aca="true" t="shared" si="18" ref="J63:J88">I63/$I$62</f>
        <v>-0.5543354303256617</v>
      </c>
      <c r="K63" s="309">
        <f t="shared" si="15"/>
        <v>0.027993639173092503</v>
      </c>
      <c r="L63" s="366">
        <v>-1150561</v>
      </c>
      <c r="M63" s="367">
        <v>-1168715</v>
      </c>
      <c r="N63" s="366">
        <v>-1182469</v>
      </c>
      <c r="O63" s="367">
        <v>-1229625</v>
      </c>
      <c r="P63" s="366">
        <v>-1236124</v>
      </c>
      <c r="Q63" s="309">
        <f aca="true" t="shared" si="19" ref="Q63:Q88">P63/$P$62</f>
        <v>-0.5537339020034108</v>
      </c>
      <c r="R63" s="367">
        <v>-1242686</v>
      </c>
      <c r="S63" s="309">
        <f aca="true" t="shared" si="20" ref="S63:S88">R63/$R$62</f>
        <v>-0.5443730112003589</v>
      </c>
      <c r="T63" s="309">
        <f t="shared" si="16"/>
        <v>0.005308528917810834</v>
      </c>
      <c r="U63" s="366">
        <f aca="true" t="shared" si="21" ref="U63:U88">L63+N63+P63</f>
        <v>-3569154</v>
      </c>
      <c r="V63" s="309">
        <f aca="true" t="shared" si="22" ref="V63:V88">U63/$U$62</f>
        <v>-0.5584299174094476</v>
      </c>
      <c r="W63" s="367">
        <f aca="true" t="shared" si="23" ref="W63:W88">M63+O63+R63</f>
        <v>-3641026</v>
      </c>
      <c r="X63" s="311">
        <f aca="true" t="shared" si="24" ref="X63:X88">W63/$W$62</f>
        <v>-0.5508945125488365</v>
      </c>
      <c r="Y63" s="309">
        <f aca="true" t="shared" si="25" ref="Y63:Y88">(W63-U63)/U63</f>
        <v>0.02013698484290675</v>
      </c>
    </row>
    <row r="64" spans="1:25" ht="15.75" thickBot="1">
      <c r="A64" s="312" t="s">
        <v>95</v>
      </c>
      <c r="B64" s="368">
        <f>SUM(B62:B63)</f>
        <v>891262</v>
      </c>
      <c r="C64" s="314">
        <f t="shared" si="12"/>
        <v>0.4365030661325688</v>
      </c>
      <c r="D64" s="369">
        <f>SUM(D62:D63)</f>
        <v>935630</v>
      </c>
      <c r="E64" s="316">
        <f t="shared" si="13"/>
        <v>0.44461815909463515</v>
      </c>
      <c r="F64" s="314">
        <f t="shared" si="14"/>
        <v>0.04978109691650715</v>
      </c>
      <c r="G64" s="313">
        <v>1826036</v>
      </c>
      <c r="H64" s="314">
        <f t="shared" si="17"/>
        <v>0.43904953660268914</v>
      </c>
      <c r="I64" s="315">
        <v>1928174</v>
      </c>
      <c r="J64" s="316">
        <f t="shared" si="18"/>
        <v>0.44566456967433826</v>
      </c>
      <c r="K64" s="314">
        <f t="shared" si="15"/>
        <v>0.05593427511834378</v>
      </c>
      <c r="L64" s="368">
        <f>SUM(L62:L63)</f>
        <v>891262</v>
      </c>
      <c r="M64" s="369">
        <f>SUM(M62:M63)</f>
        <v>935630</v>
      </c>
      <c r="N64" s="313">
        <f>SUM(N62:N63)</f>
        <v>934774</v>
      </c>
      <c r="O64" s="315">
        <f>SUM(O62:O63)</f>
        <v>992544</v>
      </c>
      <c r="P64" s="313">
        <f>SUM(P62:P63)</f>
        <v>996219</v>
      </c>
      <c r="Q64" s="314">
        <f t="shared" si="19"/>
        <v>0.44626609799658923</v>
      </c>
      <c r="R64" s="315">
        <f>SUM(R62:R63)</f>
        <v>1040098</v>
      </c>
      <c r="S64" s="314">
        <f t="shared" si="20"/>
        <v>0.45562698879964114</v>
      </c>
      <c r="T64" s="314">
        <f t="shared" si="16"/>
        <v>0.04404553617226734</v>
      </c>
      <c r="U64" s="313">
        <f t="shared" si="21"/>
        <v>2822255</v>
      </c>
      <c r="V64" s="314">
        <f t="shared" si="22"/>
        <v>0.4415700825905524</v>
      </c>
      <c r="W64" s="315">
        <f t="shared" si="23"/>
        <v>2968272</v>
      </c>
      <c r="X64" s="316">
        <f t="shared" si="24"/>
        <v>0.4491054874511635</v>
      </c>
      <c r="Y64" s="314">
        <f t="shared" si="25"/>
        <v>0.05173770619593197</v>
      </c>
    </row>
    <row r="65" spans="1:25" ht="15.75" thickBot="1">
      <c r="A65" s="307" t="s">
        <v>170</v>
      </c>
      <c r="B65" s="366">
        <v>-100251</v>
      </c>
      <c r="C65" s="309">
        <f t="shared" si="12"/>
        <v>-0.049098771049204556</v>
      </c>
      <c r="D65" s="367">
        <v>-99417</v>
      </c>
      <c r="E65" s="311">
        <f t="shared" si="13"/>
        <v>-0.047243679149569104</v>
      </c>
      <c r="F65" s="309">
        <f t="shared" si="14"/>
        <v>-0.008319119011281684</v>
      </c>
      <c r="G65" s="366">
        <v>-195591</v>
      </c>
      <c r="H65" s="309">
        <f t="shared" si="17"/>
        <v>-0.04702762591408744</v>
      </c>
      <c r="I65" s="310">
        <v>-196903</v>
      </c>
      <c r="J65" s="311">
        <f t="shared" si="18"/>
        <v>-0.04551077380080129</v>
      </c>
      <c r="K65" s="309">
        <f t="shared" si="15"/>
        <v>0.006707875106727814</v>
      </c>
      <c r="L65" s="366">
        <v>-100251</v>
      </c>
      <c r="M65" s="367">
        <v>-99417</v>
      </c>
      <c r="N65" s="366">
        <v>-95340</v>
      </c>
      <c r="O65" s="367">
        <v>-97486</v>
      </c>
      <c r="P65" s="366">
        <v>-97458</v>
      </c>
      <c r="Q65" s="309">
        <f t="shared" si="19"/>
        <v>-0.04365726951458625</v>
      </c>
      <c r="R65" s="367">
        <v>-102539</v>
      </c>
      <c r="S65" s="309">
        <f t="shared" si="20"/>
        <v>-0.044918397886089964</v>
      </c>
      <c r="T65" s="309">
        <f t="shared" si="16"/>
        <v>0.05213527878675942</v>
      </c>
      <c r="U65" s="366">
        <f t="shared" si="21"/>
        <v>-293049</v>
      </c>
      <c r="V65" s="309">
        <f t="shared" si="22"/>
        <v>-0.04585045331944803</v>
      </c>
      <c r="W65" s="367">
        <f t="shared" si="23"/>
        <v>-299442</v>
      </c>
      <c r="X65" s="311">
        <f t="shared" si="24"/>
        <v>-0.04530617321234418</v>
      </c>
      <c r="Y65" s="309">
        <f t="shared" si="25"/>
        <v>0.021815464308016747</v>
      </c>
    </row>
    <row r="66" spans="1:25" ht="15.75" thickBot="1">
      <c r="A66" s="307" t="s">
        <v>171</v>
      </c>
      <c r="B66" s="366">
        <v>-563544</v>
      </c>
      <c r="C66" s="309">
        <f t="shared" si="12"/>
        <v>-0.2760004172741712</v>
      </c>
      <c r="D66" s="367">
        <v>-607913</v>
      </c>
      <c r="E66" s="311">
        <f t="shared" si="13"/>
        <v>-0.2888846648244466</v>
      </c>
      <c r="F66" s="309">
        <f t="shared" si="14"/>
        <v>0.07873209545306134</v>
      </c>
      <c r="G66" s="366">
        <v>-1188495</v>
      </c>
      <c r="H66" s="309">
        <f t="shared" si="17"/>
        <v>-0.2857600720931094</v>
      </c>
      <c r="I66" s="310">
        <v>-1263528</v>
      </c>
      <c r="J66" s="311">
        <f t="shared" si="18"/>
        <v>-0.2920429703914052</v>
      </c>
      <c r="K66" s="309">
        <f t="shared" si="15"/>
        <v>0.06313278558176517</v>
      </c>
      <c r="L66" s="366">
        <v>-563544</v>
      </c>
      <c r="M66" s="367">
        <v>-607913</v>
      </c>
      <c r="N66" s="366">
        <v>-624951</v>
      </c>
      <c r="O66" s="367">
        <v>-655615</v>
      </c>
      <c r="P66" s="366">
        <v>-656668</v>
      </c>
      <c r="Q66" s="309">
        <f t="shared" si="19"/>
        <v>-0.2941608883581063</v>
      </c>
      <c r="R66" s="367">
        <v>-669434</v>
      </c>
      <c r="S66" s="309">
        <f t="shared" si="20"/>
        <v>-0.29325332576362895</v>
      </c>
      <c r="T66" s="309">
        <f t="shared" si="16"/>
        <v>0.019440569663817943</v>
      </c>
      <c r="U66" s="366">
        <f t="shared" si="21"/>
        <v>-1845163</v>
      </c>
      <c r="V66" s="309">
        <f t="shared" si="22"/>
        <v>-0.2886942456663312</v>
      </c>
      <c r="W66" s="367">
        <f t="shared" si="23"/>
        <v>-1932962</v>
      </c>
      <c r="X66" s="311">
        <f t="shared" si="24"/>
        <v>-0.29246101477040376</v>
      </c>
      <c r="Y66" s="309">
        <f t="shared" si="25"/>
        <v>0.04758333003642497</v>
      </c>
    </row>
    <row r="67" spans="1:25" ht="15.75" thickBot="1">
      <c r="A67" s="307" t="s">
        <v>172</v>
      </c>
      <c r="B67" s="366">
        <v>-32942</v>
      </c>
      <c r="C67" s="309">
        <f t="shared" si="12"/>
        <v>-0.016133621768390307</v>
      </c>
      <c r="D67" s="367">
        <v>-33212</v>
      </c>
      <c r="E67" s="311">
        <f t="shared" si="13"/>
        <v>-0.01578258317908898</v>
      </c>
      <c r="F67" s="309">
        <f t="shared" si="14"/>
        <v>0.008196223665836926</v>
      </c>
      <c r="G67" s="366">
        <v>-66382</v>
      </c>
      <c r="H67" s="309">
        <f t="shared" si="17"/>
        <v>-0.015960795043887258</v>
      </c>
      <c r="I67" s="310">
        <v>-68712</v>
      </c>
      <c r="J67" s="311">
        <f t="shared" si="18"/>
        <v>-0.015881608149193555</v>
      </c>
      <c r="K67" s="309">
        <f t="shared" si="15"/>
        <v>0.03509987647253773</v>
      </c>
      <c r="L67" s="366">
        <v>-32942</v>
      </c>
      <c r="M67" s="367">
        <v>-33212</v>
      </c>
      <c r="N67" s="366">
        <v>-33440</v>
      </c>
      <c r="O67" s="367">
        <v>-35500</v>
      </c>
      <c r="P67" s="366">
        <v>-35038</v>
      </c>
      <c r="Q67" s="309">
        <f t="shared" si="19"/>
        <v>-0.01569561666822706</v>
      </c>
      <c r="R67" s="367">
        <v>-36861</v>
      </c>
      <c r="S67" s="309">
        <f t="shared" si="20"/>
        <v>-0.016147388451995457</v>
      </c>
      <c r="T67" s="309">
        <f t="shared" si="16"/>
        <v>0.05202922541240938</v>
      </c>
      <c r="U67" s="366">
        <f t="shared" si="21"/>
        <v>-101420</v>
      </c>
      <c r="V67" s="309">
        <f t="shared" si="22"/>
        <v>-0.015868175546268435</v>
      </c>
      <c r="W67" s="367">
        <f t="shared" si="23"/>
        <v>-105573</v>
      </c>
      <c r="X67" s="311">
        <f t="shared" si="24"/>
        <v>-0.01597340595022346</v>
      </c>
      <c r="Y67" s="309">
        <f t="shared" si="25"/>
        <v>0.04094853086176296</v>
      </c>
    </row>
    <row r="68" spans="1:25" ht="15.75" thickBot="1">
      <c r="A68" s="307" t="s">
        <v>173</v>
      </c>
      <c r="B68" s="366">
        <v>2176</v>
      </c>
      <c r="C68" s="309">
        <f t="shared" si="12"/>
        <v>0.0010657143150997908</v>
      </c>
      <c r="D68" s="367">
        <v>1952</v>
      </c>
      <c r="E68" s="311">
        <f t="shared" si="13"/>
        <v>0.0009276045515350382</v>
      </c>
      <c r="F68" s="309">
        <f t="shared" si="14"/>
        <v>-0.10294117647058823</v>
      </c>
      <c r="G68" s="308">
        <v>223</v>
      </c>
      <c r="H68" s="309">
        <f t="shared" si="17"/>
        <v>5.361780745965561E-05</v>
      </c>
      <c r="I68" s="310">
        <v>1864</v>
      </c>
      <c r="J68" s="311">
        <f t="shared" si="18"/>
        <v>0.000430831842910944</v>
      </c>
      <c r="K68" s="309" t="s">
        <v>88</v>
      </c>
      <c r="L68" s="366">
        <v>2176</v>
      </c>
      <c r="M68" s="367">
        <v>1952</v>
      </c>
      <c r="N68" s="366">
        <v>-1953</v>
      </c>
      <c r="O68" s="367">
        <v>-88</v>
      </c>
      <c r="P68" s="366">
        <v>1107</v>
      </c>
      <c r="Q68" s="309">
        <f t="shared" si="19"/>
        <v>0.0004958915363812819</v>
      </c>
      <c r="R68" s="367">
        <v>-2342</v>
      </c>
      <c r="S68" s="309">
        <f t="shared" si="20"/>
        <v>-0.0010259402554074323</v>
      </c>
      <c r="T68" s="309" t="s">
        <v>88</v>
      </c>
      <c r="U68" s="366">
        <f t="shared" si="21"/>
        <v>1330</v>
      </c>
      <c r="V68" s="309">
        <f t="shared" si="22"/>
        <v>0.0002080918307684581</v>
      </c>
      <c r="W68" s="367">
        <f t="shared" si="23"/>
        <v>-478</v>
      </c>
      <c r="X68" s="311">
        <f t="shared" si="24"/>
        <v>-7.232235556635516E-05</v>
      </c>
      <c r="Y68" s="309">
        <f t="shared" si="25"/>
        <v>-1.3593984962406016</v>
      </c>
    </row>
    <row r="69" spans="1:25" ht="15.75" thickBot="1">
      <c r="A69" s="307" t="s">
        <v>260</v>
      </c>
      <c r="B69" s="366">
        <v>7084</v>
      </c>
      <c r="C69" s="309">
        <f t="shared" si="12"/>
        <v>0.0034694486250767083</v>
      </c>
      <c r="D69" s="367">
        <v>4942</v>
      </c>
      <c r="E69" s="311">
        <f t="shared" si="13"/>
        <v>0.0023484742283228274</v>
      </c>
      <c r="F69" s="309">
        <f t="shared" si="14"/>
        <v>-0.30237154150197626</v>
      </c>
      <c r="G69" s="308">
        <v>21592</v>
      </c>
      <c r="H69" s="309">
        <f t="shared" si="17"/>
        <v>0.005191550218246116</v>
      </c>
      <c r="I69" s="310">
        <v>-603</v>
      </c>
      <c r="J69" s="311">
        <f t="shared" si="18"/>
        <v>-0.00013937317664983865</v>
      </c>
      <c r="K69" s="309">
        <f>(I69-G69)/G69</f>
        <v>-1.027927010003705</v>
      </c>
      <c r="L69" s="366">
        <v>7084</v>
      </c>
      <c r="M69" s="367">
        <v>4942</v>
      </c>
      <c r="N69" s="308">
        <v>14508</v>
      </c>
      <c r="O69" s="367">
        <v>-5545</v>
      </c>
      <c r="P69" s="366">
        <v>-43</v>
      </c>
      <c r="Q69" s="309">
        <f t="shared" si="19"/>
        <v>-1.9262272867565602E-05</v>
      </c>
      <c r="R69" s="367">
        <v>4612</v>
      </c>
      <c r="S69" s="309">
        <f t="shared" si="20"/>
        <v>0.002020340075977403</v>
      </c>
      <c r="T69" s="309" t="s">
        <v>88</v>
      </c>
      <c r="U69" s="366">
        <f t="shared" si="21"/>
        <v>21549</v>
      </c>
      <c r="V69" s="309">
        <f t="shared" si="22"/>
        <v>0.0033715570385184235</v>
      </c>
      <c r="W69" s="310">
        <f t="shared" si="23"/>
        <v>4009</v>
      </c>
      <c r="X69" s="311">
        <f t="shared" si="24"/>
        <v>0.000606569714363008</v>
      </c>
      <c r="Y69" s="309">
        <f t="shared" si="25"/>
        <v>-0.8139588844029886</v>
      </c>
    </row>
    <row r="70" spans="1:25" ht="15.75" thickBot="1">
      <c r="A70" s="304" t="s">
        <v>175</v>
      </c>
      <c r="B70" s="305">
        <f>SUM(B64:B69)</f>
        <v>203785</v>
      </c>
      <c r="C70" s="306">
        <f t="shared" si="12"/>
        <v>0.09980541898097925</v>
      </c>
      <c r="D70" s="305">
        <f>SUM(D64:D69)</f>
        <v>201982</v>
      </c>
      <c r="E70" s="306">
        <f t="shared" si="13"/>
        <v>0.09598331072138837</v>
      </c>
      <c r="F70" s="306">
        <f t="shared" si="14"/>
        <v>-0.008847559928355866</v>
      </c>
      <c r="G70" s="305">
        <v>397383</v>
      </c>
      <c r="H70" s="306">
        <f t="shared" si="17"/>
        <v>0.09554621157731087</v>
      </c>
      <c r="I70" s="305">
        <v>400292</v>
      </c>
      <c r="J70" s="306">
        <f t="shared" si="18"/>
        <v>0.09252067599919936</v>
      </c>
      <c r="K70" s="306">
        <f>(I70-G70)/G70</f>
        <v>0.007320393675622762</v>
      </c>
      <c r="L70" s="305">
        <f>SUM(L64:L69)</f>
        <v>203785</v>
      </c>
      <c r="M70" s="305">
        <f>SUM(M64:M69)</f>
        <v>201982</v>
      </c>
      <c r="N70" s="305">
        <f>SUM(N64:N69)</f>
        <v>193598</v>
      </c>
      <c r="O70" s="305">
        <f>SUM(O64:O69)</f>
        <v>198310</v>
      </c>
      <c r="P70" s="305">
        <f>SUM(P64:P69)</f>
        <v>208119</v>
      </c>
      <c r="Q70" s="306">
        <f t="shared" si="19"/>
        <v>0.09322895271918338</v>
      </c>
      <c r="R70" s="305">
        <f>SUM(R64:R69)</f>
        <v>233534</v>
      </c>
      <c r="S70" s="306">
        <f t="shared" si="20"/>
        <v>0.10230227651849672</v>
      </c>
      <c r="T70" s="306">
        <f>(R70-P70)/P70</f>
        <v>0.12211763462249962</v>
      </c>
      <c r="U70" s="305">
        <f t="shared" si="21"/>
        <v>605502</v>
      </c>
      <c r="V70" s="306">
        <f t="shared" si="22"/>
        <v>0.09473685692779167</v>
      </c>
      <c r="W70" s="305">
        <f t="shared" si="23"/>
        <v>633826</v>
      </c>
      <c r="X70" s="306">
        <f t="shared" si="24"/>
        <v>0.09589914087698875</v>
      </c>
      <c r="Y70" s="306">
        <f t="shared" si="25"/>
        <v>0.04677771501993387</v>
      </c>
    </row>
    <row r="71" spans="1:25" ht="15.75" thickBot="1">
      <c r="A71" s="307" t="s">
        <v>176</v>
      </c>
      <c r="B71" s="366">
        <v>2452</v>
      </c>
      <c r="C71" s="309">
        <f t="shared" si="12"/>
        <v>0.0012008876381547275</v>
      </c>
      <c r="D71" s="367">
        <v>3241</v>
      </c>
      <c r="E71" s="311">
        <f t="shared" si="13"/>
        <v>0.0015401466964780014</v>
      </c>
      <c r="F71" s="309">
        <f t="shared" si="14"/>
        <v>0.3217781402936378</v>
      </c>
      <c r="G71" s="308">
        <v>6844</v>
      </c>
      <c r="H71" s="309">
        <f t="shared" si="17"/>
        <v>0.0016455617679546322</v>
      </c>
      <c r="I71" s="310">
        <v>7034</v>
      </c>
      <c r="J71" s="311">
        <f t="shared" si="18"/>
        <v>0.0016257892612851824</v>
      </c>
      <c r="K71" s="309">
        <f>(I71-G71)/G71</f>
        <v>0.027761542957334892</v>
      </c>
      <c r="L71" s="366">
        <v>2452</v>
      </c>
      <c r="M71" s="367">
        <v>3241</v>
      </c>
      <c r="N71" s="308">
        <v>4392</v>
      </c>
      <c r="O71" s="310">
        <v>3793</v>
      </c>
      <c r="P71" s="308">
        <v>3436</v>
      </c>
      <c r="Q71" s="309">
        <f t="shared" si="19"/>
        <v>0.0015391899900687304</v>
      </c>
      <c r="R71" s="310">
        <v>4025</v>
      </c>
      <c r="S71" s="309">
        <f t="shared" si="20"/>
        <v>0.0017631979197330978</v>
      </c>
      <c r="T71" s="309">
        <f>(R71-P71)/P71</f>
        <v>0.17142025611175785</v>
      </c>
      <c r="U71" s="308">
        <f t="shared" si="21"/>
        <v>10280</v>
      </c>
      <c r="V71" s="309">
        <f t="shared" si="22"/>
        <v>0.0016084090378193604</v>
      </c>
      <c r="W71" s="310">
        <f t="shared" si="23"/>
        <v>11059</v>
      </c>
      <c r="X71" s="311">
        <f t="shared" si="24"/>
        <v>0.0016732488079672</v>
      </c>
      <c r="Y71" s="309">
        <f t="shared" si="25"/>
        <v>0.07577821011673151</v>
      </c>
    </row>
    <row r="72" spans="1:25" ht="15.75" thickBot="1">
      <c r="A72" s="307" t="s">
        <v>177</v>
      </c>
      <c r="B72" s="366">
        <v>-82389</v>
      </c>
      <c r="C72" s="309">
        <f t="shared" si="12"/>
        <v>-0.0403507062071492</v>
      </c>
      <c r="D72" s="367">
        <v>-71961</v>
      </c>
      <c r="E72" s="311">
        <f t="shared" si="13"/>
        <v>-0.03419638890010906</v>
      </c>
      <c r="F72" s="309">
        <f t="shared" si="14"/>
        <v>-0.12657029457815971</v>
      </c>
      <c r="G72" s="366">
        <v>-167973</v>
      </c>
      <c r="H72" s="309">
        <f t="shared" si="17"/>
        <v>-0.04038719270143826</v>
      </c>
      <c r="I72" s="367">
        <v>-133356</v>
      </c>
      <c r="J72" s="311">
        <f t="shared" si="18"/>
        <v>-0.030822967405167302</v>
      </c>
      <c r="K72" s="309">
        <f>(I72-G72)/G72</f>
        <v>-0.20608669250415246</v>
      </c>
      <c r="L72" s="366">
        <v>-82389</v>
      </c>
      <c r="M72" s="367">
        <v>-71961</v>
      </c>
      <c r="N72" s="366">
        <v>-85584</v>
      </c>
      <c r="O72" s="367">
        <v>-61395</v>
      </c>
      <c r="P72" s="366">
        <v>-71811</v>
      </c>
      <c r="Q72" s="309">
        <f t="shared" si="19"/>
        <v>-0.032168443648668686</v>
      </c>
      <c r="R72" s="367">
        <v>-58084</v>
      </c>
      <c r="S72" s="309">
        <f t="shared" si="20"/>
        <v>-0.025444369681932238</v>
      </c>
      <c r="T72" s="309">
        <f>(R72-P72)/P72</f>
        <v>-0.19115455849382407</v>
      </c>
      <c r="U72" s="366">
        <f t="shared" si="21"/>
        <v>-239784</v>
      </c>
      <c r="V72" s="309">
        <f t="shared" si="22"/>
        <v>-0.037516610187205986</v>
      </c>
      <c r="W72" s="367">
        <f t="shared" si="23"/>
        <v>-191440</v>
      </c>
      <c r="X72" s="311">
        <f t="shared" si="24"/>
        <v>-0.02896525470632433</v>
      </c>
      <c r="Y72" s="309">
        <f t="shared" si="25"/>
        <v>-0.20161478664131052</v>
      </c>
    </row>
    <row r="73" spans="1:25" ht="15.75" thickBot="1">
      <c r="A73" s="307" t="s">
        <v>194</v>
      </c>
      <c r="B73" s="366">
        <v>54235</v>
      </c>
      <c r="C73" s="309">
        <f t="shared" si="12"/>
        <v>0.026562047738711927</v>
      </c>
      <c r="D73" s="367">
        <v>32336</v>
      </c>
      <c r="E73" s="311">
        <f t="shared" si="13"/>
        <v>0.015366301628297642</v>
      </c>
      <c r="F73" s="309">
        <f t="shared" si="14"/>
        <v>-0.40377984696229374</v>
      </c>
      <c r="G73" s="308">
        <v>54321</v>
      </c>
      <c r="H73" s="309">
        <f t="shared" si="17"/>
        <v>0.013060865107694853</v>
      </c>
      <c r="I73" s="367">
        <v>58559</v>
      </c>
      <c r="J73" s="311">
        <f t="shared" si="18"/>
        <v>0.013534915176513932</v>
      </c>
      <c r="K73" s="309">
        <f>(I73-G73)/G73</f>
        <v>0.07801770954142966</v>
      </c>
      <c r="L73" s="366">
        <v>54235</v>
      </c>
      <c r="M73" s="367">
        <v>32336</v>
      </c>
      <c r="N73" s="308">
        <v>86</v>
      </c>
      <c r="O73" s="310">
        <v>26223</v>
      </c>
      <c r="P73" s="308">
        <v>0</v>
      </c>
      <c r="Q73" s="309">
        <f t="shared" si="19"/>
        <v>0</v>
      </c>
      <c r="R73" s="367">
        <v>0</v>
      </c>
      <c r="S73" s="309">
        <f t="shared" si="20"/>
        <v>0</v>
      </c>
      <c r="T73" s="309" t="s">
        <v>88</v>
      </c>
      <c r="U73" s="308">
        <f t="shared" si="21"/>
        <v>54321</v>
      </c>
      <c r="V73" s="309">
        <f t="shared" si="22"/>
        <v>0.00849906491667174</v>
      </c>
      <c r="W73" s="367">
        <f t="shared" si="23"/>
        <v>58559</v>
      </c>
      <c r="X73" s="311">
        <f t="shared" si="24"/>
        <v>0.008860093764874878</v>
      </c>
      <c r="Y73" s="309">
        <f t="shared" si="25"/>
        <v>0.07801770954142966</v>
      </c>
    </row>
    <row r="74" spans="1:25" ht="15.75" thickBot="1">
      <c r="A74" s="307" t="s">
        <v>178</v>
      </c>
      <c r="B74" s="366">
        <v>-3118</v>
      </c>
      <c r="C74" s="309">
        <f t="shared" si="12"/>
        <v>-0.001527066743787292</v>
      </c>
      <c r="D74" s="367">
        <v>-2666</v>
      </c>
      <c r="E74" s="311">
        <f t="shared" si="13"/>
        <v>-0.0012669025278649652</v>
      </c>
      <c r="F74" s="309">
        <f t="shared" si="14"/>
        <v>-0.14496472097498397</v>
      </c>
      <c r="G74" s="366">
        <v>-4809</v>
      </c>
      <c r="H74" s="309">
        <f t="shared" si="17"/>
        <v>-0.0011562692200604654</v>
      </c>
      <c r="I74" s="367">
        <v>10585</v>
      </c>
      <c r="J74" s="311">
        <f t="shared" si="18"/>
        <v>0.002446542412667566</v>
      </c>
      <c r="K74" s="309" t="s">
        <v>88</v>
      </c>
      <c r="L74" s="366">
        <v>-3118</v>
      </c>
      <c r="M74" s="367">
        <v>-2666</v>
      </c>
      <c r="N74" s="366">
        <v>-1691</v>
      </c>
      <c r="O74" s="310">
        <v>13251</v>
      </c>
      <c r="P74" s="366">
        <v>-10725</v>
      </c>
      <c r="Q74" s="309">
        <f t="shared" si="19"/>
        <v>-0.0048043692210381645</v>
      </c>
      <c r="R74" s="367">
        <v>4505</v>
      </c>
      <c r="S74" s="309">
        <f t="shared" si="20"/>
        <v>0.0019734674853161753</v>
      </c>
      <c r="T74" s="309">
        <f>(R74-P74)/P74</f>
        <v>-1.42004662004662</v>
      </c>
      <c r="U74" s="366">
        <f t="shared" si="21"/>
        <v>-15534</v>
      </c>
      <c r="V74" s="309">
        <f t="shared" si="22"/>
        <v>-0.002430449999366337</v>
      </c>
      <c r="W74" s="367">
        <f t="shared" si="23"/>
        <v>15090</v>
      </c>
      <c r="X74" s="311">
        <f t="shared" si="24"/>
        <v>0.0022831471663102496</v>
      </c>
      <c r="Y74" s="309">
        <f t="shared" si="25"/>
        <v>-1.9714175357280803</v>
      </c>
    </row>
    <row r="75" spans="1:25" ht="15.75" thickBot="1">
      <c r="A75" s="307" t="s">
        <v>261</v>
      </c>
      <c r="B75" s="366">
        <v>-1600</v>
      </c>
      <c r="C75" s="309">
        <f t="shared" si="12"/>
        <v>-0.0007836134669851403</v>
      </c>
      <c r="D75" s="367">
        <v>-2327</v>
      </c>
      <c r="E75" s="311">
        <f t="shared" si="13"/>
        <v>-0.0011058072701957142</v>
      </c>
      <c r="F75" s="309">
        <f t="shared" si="14"/>
        <v>0.454375</v>
      </c>
      <c r="G75" s="370">
        <v>1216</v>
      </c>
      <c r="H75" s="309">
        <f t="shared" si="17"/>
        <v>0.000292373335744131</v>
      </c>
      <c r="I75" s="367">
        <v>-704</v>
      </c>
      <c r="J75" s="311">
        <f t="shared" si="18"/>
        <v>-0.00016271760590627927</v>
      </c>
      <c r="K75" s="309">
        <f aca="true" t="shared" si="26" ref="K75:K82">(I75-G75)/G75</f>
        <v>-1.5789473684210527</v>
      </c>
      <c r="L75" s="366">
        <v>-1600</v>
      </c>
      <c r="M75" s="367">
        <v>-2327</v>
      </c>
      <c r="N75" s="370">
        <v>2816</v>
      </c>
      <c r="O75" s="371">
        <v>1623</v>
      </c>
      <c r="P75" s="366">
        <v>-1075</v>
      </c>
      <c r="Q75" s="309">
        <f t="shared" si="19"/>
        <v>-0.0004815568216891401</v>
      </c>
      <c r="R75" s="367">
        <v>639</v>
      </c>
      <c r="S75" s="309">
        <f t="shared" si="20"/>
        <v>0.00027992135918247194</v>
      </c>
      <c r="T75" s="309">
        <f>(R75-P75)/P75</f>
        <v>-1.5944186046511628</v>
      </c>
      <c r="U75" s="366">
        <f t="shared" si="21"/>
        <v>141</v>
      </c>
      <c r="V75" s="309">
        <f t="shared" si="22"/>
        <v>2.2060863261919243E-05</v>
      </c>
      <c r="W75" s="367">
        <f t="shared" si="23"/>
        <v>-65</v>
      </c>
      <c r="X75" s="311">
        <f t="shared" si="24"/>
        <v>-9.83462994103156E-06</v>
      </c>
      <c r="Y75" s="309">
        <f t="shared" si="25"/>
        <v>-1.4609929078014185</v>
      </c>
    </row>
    <row r="76" spans="1:25" ht="15.75" thickBot="1">
      <c r="A76" s="307" t="s">
        <v>228</v>
      </c>
      <c r="B76" s="372">
        <v>0</v>
      </c>
      <c r="C76" s="309">
        <f t="shared" si="12"/>
        <v>0</v>
      </c>
      <c r="D76" s="318">
        <v>0</v>
      </c>
      <c r="E76" s="311">
        <f t="shared" si="13"/>
        <v>0</v>
      </c>
      <c r="F76" s="309" t="s">
        <v>88</v>
      </c>
      <c r="G76" s="370">
        <v>3313</v>
      </c>
      <c r="H76" s="309">
        <f t="shared" si="17"/>
        <v>0.0007965730767436727</v>
      </c>
      <c r="I76" s="367">
        <v>-2755</v>
      </c>
      <c r="J76" s="311">
        <f t="shared" si="18"/>
        <v>-0.0006367713128860788</v>
      </c>
      <c r="K76" s="309">
        <f t="shared" si="26"/>
        <v>-1.8315725928161788</v>
      </c>
      <c r="L76" s="372">
        <v>0</v>
      </c>
      <c r="M76" s="318">
        <v>0</v>
      </c>
      <c r="N76" s="370">
        <v>3313</v>
      </c>
      <c r="O76" s="367">
        <v>-2755</v>
      </c>
      <c r="P76" s="308">
        <v>0</v>
      </c>
      <c r="Q76" s="309">
        <f t="shared" si="19"/>
        <v>0</v>
      </c>
      <c r="R76" s="367">
        <v>8793</v>
      </c>
      <c r="S76" s="309">
        <f t="shared" si="20"/>
        <v>0.003851875604525001</v>
      </c>
      <c r="T76" s="309" t="s">
        <v>88</v>
      </c>
      <c r="U76" s="308">
        <f t="shared" si="21"/>
        <v>3313</v>
      </c>
      <c r="V76" s="309">
        <f t="shared" si="22"/>
        <v>0.000518352056643535</v>
      </c>
      <c r="W76" s="367">
        <f t="shared" si="23"/>
        <v>6038</v>
      </c>
      <c r="X76" s="311">
        <f t="shared" si="24"/>
        <v>0.0009135614705222854</v>
      </c>
      <c r="Y76" s="309">
        <f t="shared" si="25"/>
        <v>0.822517355870812</v>
      </c>
    </row>
    <row r="77" spans="1:25" ht="15.75" thickBot="1">
      <c r="A77" s="312" t="s">
        <v>182</v>
      </c>
      <c r="B77" s="313">
        <f>SUM(B70:B76)</f>
        <v>173365</v>
      </c>
      <c r="C77" s="314">
        <f t="shared" si="12"/>
        <v>0.08490696793992428</v>
      </c>
      <c r="D77" s="315">
        <f>SUM(D70:D76)</f>
        <v>160605</v>
      </c>
      <c r="E77" s="316">
        <f t="shared" si="13"/>
        <v>0.07632066034799427</v>
      </c>
      <c r="F77" s="314">
        <f t="shared" si="14"/>
        <v>-0.07360193810746114</v>
      </c>
      <c r="G77" s="313">
        <v>290295</v>
      </c>
      <c r="H77" s="314">
        <f t="shared" si="17"/>
        <v>0.06979812294394944</v>
      </c>
      <c r="I77" s="315">
        <v>339655</v>
      </c>
      <c r="J77" s="316">
        <f t="shared" si="18"/>
        <v>0.07850546652570638</v>
      </c>
      <c r="K77" s="314">
        <f t="shared" si="26"/>
        <v>0.17003393100122288</v>
      </c>
      <c r="L77" s="313">
        <f>SUM(L70:L76)</f>
        <v>173365</v>
      </c>
      <c r="M77" s="315">
        <f>SUM(M70:M76)</f>
        <v>160605</v>
      </c>
      <c r="N77" s="313">
        <f>SUM(N70:N76)</f>
        <v>116930</v>
      </c>
      <c r="O77" s="315">
        <f>SUM(O70:O76)</f>
        <v>179050</v>
      </c>
      <c r="P77" s="313">
        <f>SUM(P70:P76)</f>
        <v>127944</v>
      </c>
      <c r="Q77" s="314">
        <f t="shared" si="19"/>
        <v>0.057313773017856125</v>
      </c>
      <c r="R77" s="315">
        <f>SUM(R70:R76)</f>
        <v>193412</v>
      </c>
      <c r="S77" s="314">
        <f t="shared" si="20"/>
        <v>0.08472636920532123</v>
      </c>
      <c r="T77" s="314">
        <f aca="true" t="shared" si="27" ref="T77:T82">(R77-P77)/P77</f>
        <v>0.5116926155192897</v>
      </c>
      <c r="U77" s="313">
        <f t="shared" si="21"/>
        <v>418239</v>
      </c>
      <c r="V77" s="314">
        <f t="shared" si="22"/>
        <v>0.0654376836156159</v>
      </c>
      <c r="W77" s="315">
        <f t="shared" si="23"/>
        <v>533067</v>
      </c>
      <c r="X77" s="316">
        <f t="shared" si="24"/>
        <v>0.080654102750398</v>
      </c>
      <c r="Y77" s="314">
        <f t="shared" si="25"/>
        <v>0.2745511537661481</v>
      </c>
    </row>
    <row r="78" spans="1:25" ht="15.75" thickBot="1">
      <c r="A78" s="307" t="s">
        <v>183</v>
      </c>
      <c r="B78" s="366">
        <v>-40723</v>
      </c>
      <c r="C78" s="309">
        <f t="shared" si="12"/>
        <v>-0.019944432010022415</v>
      </c>
      <c r="D78" s="367">
        <v>-44069</v>
      </c>
      <c r="E78" s="311">
        <f t="shared" si="13"/>
        <v>-0.02094190828975287</v>
      </c>
      <c r="F78" s="309">
        <f t="shared" si="14"/>
        <v>0.08216486997519828</v>
      </c>
      <c r="G78" s="366">
        <v>-70437</v>
      </c>
      <c r="H78" s="309">
        <f t="shared" si="17"/>
        <v>-0.016935773560698485</v>
      </c>
      <c r="I78" s="367">
        <v>-87429</v>
      </c>
      <c r="J78" s="311">
        <f t="shared" si="18"/>
        <v>-0.020207723816448992</v>
      </c>
      <c r="K78" s="309">
        <f t="shared" si="26"/>
        <v>0.24123684995102007</v>
      </c>
      <c r="L78" s="366">
        <v>-40723</v>
      </c>
      <c r="M78" s="367">
        <v>-44069</v>
      </c>
      <c r="N78" s="366">
        <v>-29714</v>
      </c>
      <c r="O78" s="367">
        <v>-43360</v>
      </c>
      <c r="P78" s="366">
        <v>-49440</v>
      </c>
      <c r="Q78" s="309">
        <f t="shared" si="19"/>
        <v>-0.02214713419935915</v>
      </c>
      <c r="R78" s="367">
        <v>-46946</v>
      </c>
      <c r="S78" s="309">
        <f t="shared" si="20"/>
        <v>-0.02056523963721491</v>
      </c>
      <c r="T78" s="309">
        <f t="shared" si="27"/>
        <v>-0.050444983818770224</v>
      </c>
      <c r="U78" s="366">
        <f t="shared" si="21"/>
        <v>-119877</v>
      </c>
      <c r="V78" s="309">
        <f t="shared" si="22"/>
        <v>-0.018755958193255977</v>
      </c>
      <c r="W78" s="367">
        <f t="shared" si="23"/>
        <v>-134375</v>
      </c>
      <c r="X78" s="311">
        <f t="shared" si="24"/>
        <v>-0.02033120612809409</v>
      </c>
      <c r="Y78" s="309">
        <f t="shared" si="25"/>
        <v>0.12094063081325025</v>
      </c>
    </row>
    <row r="79" spans="1:25" ht="15.75" thickBot="1">
      <c r="A79" s="319" t="s">
        <v>184</v>
      </c>
      <c r="B79" s="373">
        <v>8078</v>
      </c>
      <c r="C79" s="321">
        <f t="shared" si="12"/>
        <v>0.003956268491441227</v>
      </c>
      <c r="D79" s="374">
        <v>5479</v>
      </c>
      <c r="E79" s="323">
        <f t="shared" si="13"/>
        <v>0.0026036605214449153</v>
      </c>
      <c r="F79" s="321">
        <f t="shared" si="14"/>
        <v>-0.3217380539737559</v>
      </c>
      <c r="G79" s="320">
        <v>18677</v>
      </c>
      <c r="H79" s="321">
        <f t="shared" si="17"/>
        <v>0.004490671703695012</v>
      </c>
      <c r="I79" s="367">
        <v>-5112</v>
      </c>
      <c r="J79" s="323">
        <f t="shared" si="18"/>
        <v>-0.0011815517065240052</v>
      </c>
      <c r="K79" s="321">
        <f t="shared" si="26"/>
        <v>-1.2737056272420624</v>
      </c>
      <c r="L79" s="373">
        <v>8078</v>
      </c>
      <c r="M79" s="374">
        <v>5479</v>
      </c>
      <c r="N79" s="320">
        <v>10599</v>
      </c>
      <c r="O79" s="367">
        <v>-10591</v>
      </c>
      <c r="P79" s="320">
        <v>11262</v>
      </c>
      <c r="Q79" s="321">
        <f t="shared" si="19"/>
        <v>0.0050449236519656705</v>
      </c>
      <c r="R79" s="367">
        <v>-4183</v>
      </c>
      <c r="S79" s="321">
        <f t="shared" si="20"/>
        <v>-0.0018324116517375276</v>
      </c>
      <c r="T79" s="321">
        <f t="shared" si="27"/>
        <v>-1.3714260344521398</v>
      </c>
      <c r="U79" s="320">
        <f t="shared" si="21"/>
        <v>29939</v>
      </c>
      <c r="V79" s="321">
        <f t="shared" si="22"/>
        <v>0.004684256632614185</v>
      </c>
      <c r="W79" s="367">
        <f t="shared" si="23"/>
        <v>-9295</v>
      </c>
      <c r="X79" s="323">
        <f t="shared" si="24"/>
        <v>-0.001406352081567513</v>
      </c>
      <c r="Y79" s="321">
        <f t="shared" si="25"/>
        <v>-1.3104646113764655</v>
      </c>
    </row>
    <row r="80" spans="1:25" ht="15.75" thickBot="1">
      <c r="A80" s="312" t="s">
        <v>185</v>
      </c>
      <c r="B80" s="313">
        <f>SUM(B77:B79)</f>
        <v>140720</v>
      </c>
      <c r="C80" s="314">
        <f t="shared" si="12"/>
        <v>0.06891880442134309</v>
      </c>
      <c r="D80" s="315">
        <f>SUM(D77:D79)</f>
        <v>122015</v>
      </c>
      <c r="E80" s="316">
        <f t="shared" si="13"/>
        <v>0.05798241257968632</v>
      </c>
      <c r="F80" s="314">
        <f t="shared" si="14"/>
        <v>-0.13292353610005686</v>
      </c>
      <c r="G80" s="313">
        <v>238535</v>
      </c>
      <c r="H80" s="314">
        <f t="shared" si="17"/>
        <v>0.05735302108694596</v>
      </c>
      <c r="I80" s="315">
        <v>247114</v>
      </c>
      <c r="J80" s="316">
        <f t="shared" si="18"/>
        <v>0.05711619100273338</v>
      </c>
      <c r="K80" s="314">
        <f t="shared" si="26"/>
        <v>0.03596537195799358</v>
      </c>
      <c r="L80" s="313">
        <f>SUM(L77:L79)</f>
        <v>140720</v>
      </c>
      <c r="M80" s="315">
        <f>SUM(M77:M79)</f>
        <v>122015</v>
      </c>
      <c r="N80" s="313">
        <f>SUM(N77:N79)</f>
        <v>97815</v>
      </c>
      <c r="O80" s="315">
        <f>SUM(O77:O79)</f>
        <v>125099</v>
      </c>
      <c r="P80" s="313">
        <f>SUM(P77:P79)</f>
        <v>89766</v>
      </c>
      <c r="Q80" s="314">
        <f t="shared" si="19"/>
        <v>0.04021156247046265</v>
      </c>
      <c r="R80" s="315">
        <f>SUM(R77:R79)</f>
        <v>142283</v>
      </c>
      <c r="S80" s="314">
        <f t="shared" si="20"/>
        <v>0.062328717916368785</v>
      </c>
      <c r="T80" s="314">
        <f t="shared" si="27"/>
        <v>0.5850433348929439</v>
      </c>
      <c r="U80" s="313">
        <f t="shared" si="21"/>
        <v>328301</v>
      </c>
      <c r="V80" s="314">
        <f t="shared" si="22"/>
        <v>0.051365982054974106</v>
      </c>
      <c r="W80" s="315">
        <f t="shared" si="23"/>
        <v>389397</v>
      </c>
      <c r="X80" s="316">
        <f t="shared" si="24"/>
        <v>0.0589165445407364</v>
      </c>
      <c r="Y80" s="314">
        <f t="shared" si="25"/>
        <v>0.18609751417144632</v>
      </c>
    </row>
    <row r="81" spans="1:25" ht="15.75" thickBot="1">
      <c r="A81" s="307" t="s">
        <v>186</v>
      </c>
      <c r="B81" s="366">
        <v>-892</v>
      </c>
      <c r="C81" s="309">
        <f t="shared" si="12"/>
        <v>-0.0004368645078442157</v>
      </c>
      <c r="D81" s="367">
        <v>-226</v>
      </c>
      <c r="E81" s="311">
        <f t="shared" si="13"/>
        <v>-0.00010739683844616734</v>
      </c>
      <c r="F81" s="375">
        <f t="shared" si="14"/>
        <v>-0.7466367713004485</v>
      </c>
      <c r="G81" s="366">
        <v>-1034</v>
      </c>
      <c r="H81" s="309">
        <f t="shared" si="17"/>
        <v>-0.0002486135108219009</v>
      </c>
      <c r="I81" s="367">
        <v>-843</v>
      </c>
      <c r="J81" s="311">
        <f t="shared" si="18"/>
        <v>-0.00019484508775425205</v>
      </c>
      <c r="K81" s="375">
        <f t="shared" si="26"/>
        <v>-0.18471953578336556</v>
      </c>
      <c r="L81" s="366">
        <v>-892</v>
      </c>
      <c r="M81" s="367">
        <v>-226</v>
      </c>
      <c r="N81" s="366">
        <v>-142</v>
      </c>
      <c r="O81" s="367">
        <v>-617</v>
      </c>
      <c r="P81" s="366">
        <v>-141</v>
      </c>
      <c r="Q81" s="309">
        <f t="shared" si="19"/>
        <v>-6.316233661225E-05</v>
      </c>
      <c r="R81" s="367">
        <v>-423</v>
      </c>
      <c r="S81" s="309">
        <f t="shared" si="20"/>
        <v>-0.00018530005467008704</v>
      </c>
      <c r="T81" s="375">
        <f t="shared" si="27"/>
        <v>2</v>
      </c>
      <c r="U81" s="366">
        <f t="shared" si="21"/>
        <v>-1175</v>
      </c>
      <c r="V81" s="309">
        <f t="shared" si="22"/>
        <v>-0.00018384052718266035</v>
      </c>
      <c r="W81" s="367">
        <f t="shared" si="23"/>
        <v>-1266</v>
      </c>
      <c r="X81" s="311">
        <f t="shared" si="24"/>
        <v>-0.0001915483308514762</v>
      </c>
      <c r="Y81" s="375">
        <f t="shared" si="25"/>
        <v>0.0774468085106383</v>
      </c>
    </row>
    <row r="82" spans="1:25" ht="15.75" thickBot="1">
      <c r="A82" s="304" t="s">
        <v>187</v>
      </c>
      <c r="B82" s="305">
        <f>SUM(B80:B81)</f>
        <v>139828</v>
      </c>
      <c r="C82" s="306">
        <f t="shared" si="12"/>
        <v>0.06848193991349887</v>
      </c>
      <c r="D82" s="305">
        <f>SUM(D80:D81)</f>
        <v>121789</v>
      </c>
      <c r="E82" s="306">
        <f t="shared" si="13"/>
        <v>0.05787501574124015</v>
      </c>
      <c r="F82" s="306">
        <f t="shared" si="14"/>
        <v>-0.12900849615241583</v>
      </c>
      <c r="G82" s="305">
        <v>237501</v>
      </c>
      <c r="H82" s="306">
        <f>G82/$G$62</f>
        <v>0.05710440757612406</v>
      </c>
      <c r="I82" s="305">
        <v>246271</v>
      </c>
      <c r="J82" s="306">
        <f>I82/$I$62</f>
        <v>0.056921345914979125</v>
      </c>
      <c r="K82" s="306">
        <f t="shared" si="26"/>
        <v>0.036926160310903955</v>
      </c>
      <c r="L82" s="305">
        <f>SUM(L80:L81)</f>
        <v>139828</v>
      </c>
      <c r="M82" s="305">
        <f>SUM(M80:M81)</f>
        <v>121789</v>
      </c>
      <c r="N82" s="305">
        <f>SUM(N80:N81)</f>
        <v>97673</v>
      </c>
      <c r="O82" s="305">
        <f>SUM(O80:O81)</f>
        <v>124482</v>
      </c>
      <c r="P82" s="305">
        <f>SUM(P80:P81)</f>
        <v>89625</v>
      </c>
      <c r="Q82" s="306">
        <f t="shared" si="19"/>
        <v>0.0401484001338504</v>
      </c>
      <c r="R82" s="305">
        <f>SUM(R80:R81)</f>
        <v>141860</v>
      </c>
      <c r="S82" s="306">
        <f t="shared" si="20"/>
        <v>0.0621434178616987</v>
      </c>
      <c r="T82" s="306">
        <f t="shared" si="27"/>
        <v>0.5828172942817295</v>
      </c>
      <c r="U82" s="305">
        <f t="shared" si="21"/>
        <v>327126</v>
      </c>
      <c r="V82" s="306">
        <f t="shared" si="22"/>
        <v>0.05118214152779144</v>
      </c>
      <c r="W82" s="305">
        <f t="shared" si="23"/>
        <v>388131</v>
      </c>
      <c r="X82" s="306">
        <f t="shared" si="24"/>
        <v>0.058724996209884923</v>
      </c>
      <c r="Y82" s="306">
        <f t="shared" si="25"/>
        <v>0.18648777535261643</v>
      </c>
    </row>
    <row r="83" spans="1:21" ht="15">
      <c r="A83" s="204"/>
      <c r="B83" s="206"/>
      <c r="C83" s="207"/>
      <c r="D83" s="209"/>
      <c r="E83" s="207"/>
      <c r="F83" s="207"/>
      <c r="L83" s="206"/>
      <c r="M83" s="209"/>
      <c r="N83" s="178"/>
      <c r="O83" s="178"/>
      <c r="P83" s="178"/>
      <c r="U83" s="178"/>
    </row>
    <row r="84" spans="1:13" ht="15">
      <c r="A84" s="210" t="s">
        <v>188</v>
      </c>
      <c r="B84" s="212"/>
      <c r="C84" s="213"/>
      <c r="D84" s="215"/>
      <c r="E84" s="213"/>
      <c r="F84" s="213"/>
      <c r="L84" s="212"/>
      <c r="M84" s="215"/>
    </row>
    <row r="85" spans="1:25" ht="15.75" thickBot="1">
      <c r="A85" s="216" t="s">
        <v>189</v>
      </c>
      <c r="B85" s="188">
        <v>139150</v>
      </c>
      <c r="C85" s="309">
        <f>+B85/$B$62</f>
        <v>0.06814988370686391</v>
      </c>
      <c r="D85" s="324">
        <v>120867</v>
      </c>
      <c r="E85" s="325">
        <f>+D85/$D$62</f>
        <v>0.05743687465695976</v>
      </c>
      <c r="F85" s="309">
        <f>(D85-B85)/B85</f>
        <v>-0.1313905856988861</v>
      </c>
      <c r="G85" s="188">
        <v>235679</v>
      </c>
      <c r="H85" s="309">
        <f t="shared" si="17"/>
        <v>0.05666632844970482</v>
      </c>
      <c r="I85" s="324">
        <v>245137</v>
      </c>
      <c r="J85" s="325">
        <f t="shared" si="18"/>
        <v>0.05665924113501077</v>
      </c>
      <c r="K85" s="309">
        <f>(I85-G85)/G85</f>
        <v>0.0401308559523759</v>
      </c>
      <c r="L85" s="188">
        <v>139150</v>
      </c>
      <c r="M85" s="324">
        <v>120867</v>
      </c>
      <c r="N85" s="188">
        <v>96529</v>
      </c>
      <c r="O85" s="324">
        <v>124270</v>
      </c>
      <c r="P85" s="188">
        <v>88579</v>
      </c>
      <c r="Q85" s="309">
        <f t="shared" si="19"/>
        <v>0.03967983414735101</v>
      </c>
      <c r="R85" s="324">
        <v>140732</v>
      </c>
      <c r="S85" s="309">
        <f t="shared" si="20"/>
        <v>0.06164928438257847</v>
      </c>
      <c r="T85" s="309">
        <f>(R85-P85)/P85</f>
        <v>0.5887738628794635</v>
      </c>
      <c r="U85" s="188">
        <f t="shared" si="21"/>
        <v>324258</v>
      </c>
      <c r="V85" s="309">
        <f t="shared" si="22"/>
        <v>0.05073341418144262</v>
      </c>
      <c r="W85" s="324">
        <f t="shared" si="23"/>
        <v>385869</v>
      </c>
      <c r="X85" s="325">
        <f t="shared" si="24"/>
        <v>0.05838275108793702</v>
      </c>
      <c r="Y85" s="309">
        <f t="shared" si="25"/>
        <v>0.19000610624872785</v>
      </c>
    </row>
    <row r="86" spans="1:25" ht="15.75" thickBot="1">
      <c r="A86" s="218" t="s">
        <v>96</v>
      </c>
      <c r="B86" s="219">
        <v>678</v>
      </c>
      <c r="C86" s="321">
        <f>+B86/$B$62</f>
        <v>0.0003320562066349532</v>
      </c>
      <c r="D86" s="326">
        <v>922</v>
      </c>
      <c r="E86" s="327">
        <f>+D86/$D$62</f>
        <v>0.0004381410842803818</v>
      </c>
      <c r="F86" s="321">
        <f>(D86-B86)/B86</f>
        <v>0.35988200589970504</v>
      </c>
      <c r="G86" s="243">
        <v>1822</v>
      </c>
      <c r="H86" s="321">
        <f t="shared" si="17"/>
        <v>0.00043807912641924895</v>
      </c>
      <c r="I86" s="376">
        <v>1134</v>
      </c>
      <c r="J86" s="327">
        <f t="shared" si="18"/>
        <v>0.0002621047799683533</v>
      </c>
      <c r="K86" s="321">
        <f>(I86-G86)/G86</f>
        <v>-0.37760702524698136</v>
      </c>
      <c r="L86" s="219">
        <v>678</v>
      </c>
      <c r="M86" s="326">
        <v>922</v>
      </c>
      <c r="N86" s="219">
        <v>1144</v>
      </c>
      <c r="O86" s="326">
        <v>212</v>
      </c>
      <c r="P86" s="219">
        <v>1046</v>
      </c>
      <c r="Q86" s="321">
        <f t="shared" si="19"/>
        <v>0.0004685659864993865</v>
      </c>
      <c r="R86" s="376">
        <v>1128</v>
      </c>
      <c r="S86" s="321">
        <f t="shared" si="20"/>
        <v>0.0004941334791202321</v>
      </c>
      <c r="T86" s="321">
        <f>(R86-P86)/P86</f>
        <v>0.07839388145315487</v>
      </c>
      <c r="U86" s="348">
        <f t="shared" si="21"/>
        <v>2868</v>
      </c>
      <c r="V86" s="321">
        <f t="shared" si="22"/>
        <v>0.00044872734634882544</v>
      </c>
      <c r="W86" s="376">
        <f t="shared" si="23"/>
        <v>2262</v>
      </c>
      <c r="X86" s="327">
        <f t="shared" si="24"/>
        <v>0.00034224512194789826</v>
      </c>
      <c r="Y86" s="321">
        <f t="shared" si="25"/>
        <v>-0.2112970711297071</v>
      </c>
    </row>
    <row r="87" spans="1:25" ht="15.75" thickBot="1">
      <c r="A87" s="221" t="s">
        <v>187</v>
      </c>
      <c r="B87" s="192">
        <f>SUM(B85:B86)</f>
        <v>139828</v>
      </c>
      <c r="C87" s="314">
        <f>+B87/$B$62</f>
        <v>0.06848193991349887</v>
      </c>
      <c r="D87" s="328">
        <f>SUM(D85:D86)</f>
        <v>121789</v>
      </c>
      <c r="E87" s="329">
        <f>+D87/$D$62</f>
        <v>0.05787501574124015</v>
      </c>
      <c r="F87" s="314">
        <f>(D87-B87)/B87</f>
        <v>-0.12900849615241583</v>
      </c>
      <c r="G87" s="192">
        <v>237501</v>
      </c>
      <c r="H87" s="314">
        <f t="shared" si="17"/>
        <v>0.05710440757612406</v>
      </c>
      <c r="I87" s="328">
        <v>246271</v>
      </c>
      <c r="J87" s="329">
        <f t="shared" si="18"/>
        <v>0.056921345914979125</v>
      </c>
      <c r="K87" s="314">
        <f>(I87-G87)/G87</f>
        <v>0.036926160310903955</v>
      </c>
      <c r="L87" s="192">
        <f>SUM(L85:L86)</f>
        <v>139828</v>
      </c>
      <c r="M87" s="328">
        <f>SUM(M85:M86)</f>
        <v>121789</v>
      </c>
      <c r="N87" s="192">
        <f>SUM(N85:N86)</f>
        <v>97673</v>
      </c>
      <c r="O87" s="328">
        <f>SUM(O85:O86)</f>
        <v>124482</v>
      </c>
      <c r="P87" s="192">
        <f>SUM(P85:P86)</f>
        <v>89625</v>
      </c>
      <c r="Q87" s="314">
        <f t="shared" si="19"/>
        <v>0.0401484001338504</v>
      </c>
      <c r="R87" s="328">
        <f>SUM(R85:R86)</f>
        <v>141860</v>
      </c>
      <c r="S87" s="314">
        <f t="shared" si="20"/>
        <v>0.0621434178616987</v>
      </c>
      <c r="T87" s="314">
        <f>(R87-P87)/P87</f>
        <v>0.5828172942817295</v>
      </c>
      <c r="U87" s="192">
        <f t="shared" si="21"/>
        <v>327126</v>
      </c>
      <c r="V87" s="314">
        <f t="shared" si="22"/>
        <v>0.05118214152779144</v>
      </c>
      <c r="W87" s="328">
        <f t="shared" si="23"/>
        <v>388131</v>
      </c>
      <c r="X87" s="329">
        <f t="shared" si="24"/>
        <v>0.058724996209884923</v>
      </c>
      <c r="Y87" s="314">
        <f t="shared" si="25"/>
        <v>0.18648777535261643</v>
      </c>
    </row>
    <row r="88" spans="1:25" ht="15.75" thickBot="1">
      <c r="A88" s="330" t="s">
        <v>94</v>
      </c>
      <c r="B88" s="331">
        <v>264549</v>
      </c>
      <c r="C88" s="306">
        <f>+B88/$B$62</f>
        <v>0.1295650994234074</v>
      </c>
      <c r="D88" s="332">
        <v>273276</v>
      </c>
      <c r="E88" s="333">
        <f>+D88/$D$62</f>
        <v>0.1298627363859063</v>
      </c>
      <c r="F88" s="306">
        <f>(D88-B88)/B88</f>
        <v>0.03298821768368053</v>
      </c>
      <c r="G88" s="331">
        <v>527210</v>
      </c>
      <c r="H88" s="306">
        <f t="shared" si="17"/>
        <v>0.12676163350136785</v>
      </c>
      <c r="I88" s="332">
        <v>540016</v>
      </c>
      <c r="J88" s="333">
        <f t="shared" si="18"/>
        <v>0.1248154981123371</v>
      </c>
      <c r="K88" s="306">
        <f>(I88-G88)/G88</f>
        <v>0.024290131067316627</v>
      </c>
      <c r="L88" s="331">
        <v>264549</v>
      </c>
      <c r="M88" s="332">
        <v>273276</v>
      </c>
      <c r="N88" s="331">
        <v>262661</v>
      </c>
      <c r="O88" s="332">
        <v>266740</v>
      </c>
      <c r="P88" s="331">
        <v>273008</v>
      </c>
      <c r="Q88" s="306">
        <f t="shared" si="19"/>
        <v>0.12229661839600814</v>
      </c>
      <c r="R88" s="332">
        <v>300826</v>
      </c>
      <c r="S88" s="306">
        <f t="shared" si="20"/>
        <v>0.13178031736686432</v>
      </c>
      <c r="T88" s="306">
        <f>(R88-P88)/P88</f>
        <v>0.10189444997948778</v>
      </c>
      <c r="U88" s="331">
        <f t="shared" si="21"/>
        <v>800218</v>
      </c>
      <c r="V88" s="306">
        <f t="shared" si="22"/>
        <v>0.12520212679238646</v>
      </c>
      <c r="W88" s="332">
        <f t="shared" si="23"/>
        <v>840842</v>
      </c>
      <c r="X88" s="333">
        <f t="shared" si="24"/>
        <v>0.12722107552118242</v>
      </c>
      <c r="Y88" s="306">
        <f t="shared" si="25"/>
        <v>0.05076616621970513</v>
      </c>
    </row>
  </sheetData>
  <sheetProtection/>
  <mergeCells count="4"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ignoredErrors>
    <ignoredError sqref="D26:G26 D36:H36 D43:G43 C77:C80 C70 C64 C82:C87 Q77:Q80 Q6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Catherine Chacon Navarro</cp:lastModifiedBy>
  <dcterms:created xsi:type="dcterms:W3CDTF">2014-03-03T15:10:09Z</dcterms:created>
  <dcterms:modified xsi:type="dcterms:W3CDTF">2018-10-24T16:36:21Z</dcterms:modified>
  <cp:category/>
  <cp:version/>
  <cp:contentType/>
  <cp:contentStatus/>
</cp:coreProperties>
</file>