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1\202106 Junio 2021\Página Web\"/>
    </mc:Choice>
  </mc:AlternateContent>
  <bookViews>
    <workbookView xWindow="0" yWindow="0" windowWidth="20496" windowHeight="7656" tabRatio="611" activeTab="2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 calcMode="autoNoTable" iterate="1" iterateCount="32767" iterateDelta="1E-100"/>
</workbook>
</file>

<file path=xl/calcChain.xml><?xml version="1.0" encoding="utf-8"?>
<calcChain xmlns="http://schemas.openxmlformats.org/spreadsheetml/2006/main">
  <c r="E41" i="1" l="1"/>
  <c r="E40" i="1"/>
  <c r="H20" i="2" l="1"/>
  <c r="C22" i="2"/>
  <c r="D22" i="2"/>
  <c r="H10" i="2"/>
  <c r="D11" i="2"/>
  <c r="D21" i="2" l="1"/>
  <c r="D20" i="2"/>
  <c r="K2" i="6" l="1"/>
  <c r="J2" i="6"/>
  <c r="I2" i="6"/>
  <c r="E37" i="2" l="1"/>
  <c r="E38" i="2" l="1"/>
  <c r="E39" i="2" l="1"/>
  <c r="G4" i="6" l="1"/>
  <c r="F4" i="6"/>
  <c r="E4" i="6"/>
  <c r="D10" i="2" l="1"/>
  <c r="E41" i="2" l="1"/>
  <c r="E36" i="2"/>
  <c r="E40" i="2" l="1"/>
  <c r="E35" i="2" l="1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 l="1"/>
  <c r="E2" i="6"/>
  <c r="F2" i="6"/>
  <c r="L2" i="6"/>
  <c r="H2" i="6"/>
  <c r="G2" i="6"/>
  <c r="C2" i="6"/>
  <c r="D2" i="6"/>
  <c r="D4" i="6" l="1"/>
  <c r="L4" i="6"/>
  <c r="K4" i="6"/>
  <c r="J4" i="6"/>
  <c r="I4" i="6" l="1"/>
  <c r="D26" i="2" l="1"/>
  <c r="H4" i="6"/>
  <c r="C4" i="6" l="1"/>
  <c r="M4" i="4"/>
  <c r="F3" i="4" s="1"/>
  <c r="F3" i="6" s="1"/>
  <c r="K3" i="4" l="1"/>
  <c r="K3" i="6" s="1"/>
  <c r="H3" i="4"/>
  <c r="H3" i="6" s="1"/>
  <c r="D3" i="4"/>
  <c r="D3" i="6" s="1"/>
  <c r="C3" i="4"/>
  <c r="C3" i="6" s="1"/>
  <c r="I3" i="4"/>
  <c r="I3" i="6" s="1"/>
  <c r="E3" i="4"/>
  <c r="E3" i="6" s="1"/>
  <c r="G3" i="4"/>
  <c r="G3" i="6" s="1"/>
  <c r="L3" i="4"/>
  <c r="L3" i="6" s="1"/>
  <c r="M4" i="6"/>
  <c r="J3" i="4"/>
  <c r="J3" i="6" s="1"/>
</calcChain>
</file>

<file path=xl/sharedStrings.xml><?xml version="1.0" encoding="utf-8"?>
<sst xmlns="http://schemas.openxmlformats.org/spreadsheetml/2006/main" count="150" uniqueCount="107">
  <si>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</si>
  <si>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</si>
  <si>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</si>
  <si>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</si>
  <si>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</si>
  <si>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</si>
  <si>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</si>
  <si>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</si>
  <si>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</si>
  <si>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</si>
  <si>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Bonos Fideicomiso GN</t>
  </si>
  <si>
    <t>Corto plazo &lt;1 año.</t>
  </si>
  <si>
    <t>Finagros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</si>
  <si>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</si>
  <si>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</si>
  <si>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</si>
  <si>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</si>
  <si>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</si>
  <si>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</si>
  <si>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</si>
  <si>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</si>
  <si>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</si>
  <si>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</si>
  <si>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</si>
  <si>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</si>
  <si>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</si>
  <si>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</si>
  <si>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</si>
  <si>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</si>
  <si>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</si>
  <si>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</si>
  <si>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</si>
  <si>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</si>
  <si>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</si>
  <si>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</si>
  <si>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</si>
  <si>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</si>
  <si>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</si>
  <si>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</si>
  <si>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</si>
  <si>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</si>
  <si>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</si>
  <si>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</si>
  <si>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</si>
  <si>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</si>
  <si>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</si>
  <si>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</si>
  <si>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</si>
  <si>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</si>
  <si>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</si>
  <si>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</si>
  <si>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</si>
  <si>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</si>
  <si>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</si>
  <si>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</si>
  <si>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</si>
  <si>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</si>
  <si>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</si>
  <si>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</si>
  <si>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</si>
  <si>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</si>
  <si>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</si>
  <si>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</si>
  <si>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</si>
  <si>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</si>
  <si>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</si>
  <si>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</si>
  <si>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</si>
  <si>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</si>
  <si>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</si>
  <si>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</si>
  <si>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</si>
  <si>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</si>
  <si>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</si>
  <si>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</si>
  <si>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</si>
  <si>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</si>
  <si>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</si>
  <si>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</si>
  <si>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</si>
  <si>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</si>
  <si>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</si>
  <si>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</si>
  <si>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</si>
  <si>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</si>
  <si>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</si>
  <si>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</si>
  <si>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</si>
  <si>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</si>
  <si>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</si>
  <si>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</si>
  <si>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</si>
  <si>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</si>
  <si>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</si>
  <si>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</si>
  <si>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</si>
  <si>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</si>
  <si>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</si>
  <si>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</si>
  <si>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</si>
  <si>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</si>
  <si>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</si>
  <si>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</si>
  <si>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</si>
  <si>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</si>
  <si>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Endeudamiento - Junio 2021(1)</t>
  </si>
  <si>
    <t>Financial Obligations - June 2021(1)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</si>
</sst>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14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31">
    <xf numFmtId="168" fontId="0" fillId="0" borderId="0" xfId="0"/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1" fillId="132" borderId="48" xfId="0" applyFont="1" applyFill="1" applyBorder="1" applyAlignment="1">
      <alignment horizontal="left" vertical="center"/>
    </xf>
    <xf numFmtId="168" fontId="91" fillId="132" borderId="48" xfId="0" applyFont="1" applyFill="1" applyBorder="1" applyAlignment="1">
      <alignment horizontal="center" vertical="center" wrapText="1"/>
    </xf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92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80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81" xfId="0" applyNumberFormat="1" applyFont="1" applyBorder="1"/>
    <xf numFmtId="168" fontId="93" fillId="0" borderId="80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81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3" fontId="93" fillId="0" borderId="0" xfId="0" applyNumberFormat="1" applyFont="1" applyBorder="1"/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168" fontId="94" fillId="0" borderId="0" xfId="0" applyFont="1" applyFill="1" applyBorder="1" applyAlignment="1">
      <alignment horizontal="left"/>
    </xf>
    <xf numFmtId="167" fontId="94" fillId="0" borderId="0" xfId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170" fontId="94" fillId="0" borderId="0" xfId="5" applyNumberFormat="1" applyFont="1" applyFill="1" applyBorder="1" applyAlignment="1"/>
    <xf numFmtId="10" fontId="94" fillId="0" borderId="0" xfId="0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168" fontId="93" fillId="0" borderId="62" xfId="0" applyFont="1" applyFill="1" applyBorder="1" applyAlignment="1"/>
    <xf numFmtId="168" fontId="93" fillId="0" borderId="63" xfId="0" applyFont="1" applyFill="1" applyBorder="1" applyAlignment="1"/>
    <xf numFmtId="171" fontId="93" fillId="0" borderId="64" xfId="1" applyNumberFormat="1" applyFont="1" applyFill="1" applyBorder="1"/>
    <xf numFmtId="0" fontId="93" fillId="34" borderId="0" xfId="1" applyNumberFormat="1" applyFont="1" applyFill="1" applyBorder="1"/>
    <xf numFmtId="168" fontId="94" fillId="0" borderId="68" xfId="0" applyFont="1" applyFill="1" applyBorder="1" applyAlignment="1"/>
    <xf numFmtId="168" fontId="94" fillId="0" borderId="69" xfId="0" applyFont="1" applyFill="1" applyBorder="1" applyAlignment="1"/>
    <xf numFmtId="171" fontId="94" fillId="0" borderId="35" xfId="1" applyNumberFormat="1" applyFont="1" applyFill="1" applyBorder="1" applyAlignment="1">
      <alignment horizontal="left"/>
    </xf>
    <xf numFmtId="171" fontId="93" fillId="34" borderId="0" xfId="1" applyNumberFormat="1" applyFont="1" applyFill="1" applyBorder="1"/>
    <xf numFmtId="49" fontId="94" fillId="0" borderId="69" xfId="0" applyNumberFormat="1" applyFont="1" applyFill="1" applyBorder="1" applyAlignment="1"/>
    <xf numFmtId="168" fontId="93" fillId="0" borderId="65" xfId="0" applyFont="1" applyFill="1" applyBorder="1" applyAlignment="1"/>
    <xf numFmtId="168" fontId="93" fillId="0" borderId="66" xfId="0" applyFont="1" applyFill="1" applyBorder="1" applyAlignment="1"/>
    <xf numFmtId="171" fontId="93" fillId="0" borderId="67" xfId="1" applyNumberFormat="1" applyFont="1" applyFill="1" applyBorder="1"/>
    <xf numFmtId="49" fontId="94" fillId="0" borderId="68" xfId="0" applyNumberFormat="1" applyFont="1" applyFill="1" applyBorder="1" applyAlignment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0" fontId="93" fillId="0" borderId="82" xfId="0" applyNumberFormat="1" applyFont="1" applyBorder="1"/>
    <xf numFmtId="0" fontId="93" fillId="0" borderId="83" xfId="0" applyNumberFormat="1" applyFont="1" applyBorder="1"/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95" fillId="0" borderId="0" xfId="0" applyFont="1"/>
    <xf numFmtId="169" fontId="91" fillId="132" borderId="35" xfId="2" applyNumberFormat="1" applyFont="1" applyFill="1" applyBorder="1" applyAlignment="1"/>
    <xf numFmtId="202" fontId="95" fillId="0" borderId="0" xfId="11387" applyNumberFormat="1" applyFont="1"/>
    <xf numFmtId="41" fontId="95" fillId="0" borderId="0" xfId="11387" applyFont="1"/>
    <xf numFmtId="168" fontId="93" fillId="0" borderId="35" xfId="0" applyFont="1" applyBorder="1"/>
    <xf numFmtId="199" fontId="95" fillId="0" borderId="35" xfId="6377" applyNumberFormat="1" applyFont="1" applyBorder="1"/>
    <xf numFmtId="171" fontId="95" fillId="0" borderId="0" xfId="1" applyNumberFormat="1" applyFont="1"/>
    <xf numFmtId="4" fontId="95" fillId="0" borderId="0" xfId="0" applyNumberFormat="1" applyFont="1"/>
    <xf numFmtId="168" fontId="91" fillId="132" borderId="62" xfId="0" applyFont="1" applyFill="1" applyBorder="1" applyAlignment="1">
      <alignment vertical="center"/>
    </xf>
    <xf numFmtId="168" fontId="91" fillId="132" borderId="63" xfId="0" applyFont="1" applyFill="1" applyBorder="1" applyAlignment="1">
      <alignment vertical="center"/>
    </xf>
    <xf numFmtId="0" fontId="93" fillId="0" borderId="54" xfId="0" applyNumberFormat="1" applyFont="1" applyBorder="1"/>
    <xf numFmtId="0" fontId="93" fillId="0" borderId="55" xfId="0" applyNumberFormat="1" applyFont="1" applyBorder="1"/>
    <xf numFmtId="168" fontId="93" fillId="0" borderId="54" xfId="0" applyFont="1" applyBorder="1"/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 wrapText="1"/>
    </xf>
    <xf numFmtId="168" fontId="93" fillId="0" borderId="72" xfId="0" applyFont="1" applyFill="1" applyBorder="1" applyAlignment="1"/>
    <xf numFmtId="168" fontId="93" fillId="0" borderId="73" xfId="0" applyFont="1" applyFill="1" applyBorder="1" applyAlignment="1"/>
    <xf numFmtId="171" fontId="93" fillId="0" borderId="60" xfId="1" applyNumberFormat="1" applyFont="1" applyFill="1" applyBorder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63" xfId="1" applyNumberFormat="1" applyFont="1" applyFill="1" applyBorder="1"/>
    <xf numFmtId="168" fontId="93" fillId="0" borderId="70" xfId="0" applyFont="1" applyFill="1" applyBorder="1" applyAlignment="1"/>
    <xf numFmtId="168" fontId="93" fillId="0" borderId="71" xfId="0" applyFont="1" applyFill="1" applyBorder="1" applyAlignment="1"/>
    <xf numFmtId="171" fontId="93" fillId="0" borderId="74" xfId="1" applyNumberFormat="1" applyFont="1" applyFill="1" applyBorder="1"/>
    <xf numFmtId="171" fontId="93" fillId="0" borderId="0" xfId="1" applyNumberFormat="1" applyFont="1" applyBorder="1"/>
    <xf numFmtId="168" fontId="93" fillId="0" borderId="56" xfId="0" applyFont="1" applyBorder="1"/>
    <xf numFmtId="168" fontId="93" fillId="0" borderId="58" xfId="0" applyFont="1" applyBorder="1"/>
    <xf numFmtId="9" fontId="93" fillId="0" borderId="0" xfId="2" applyFont="1" applyBorder="1"/>
    <xf numFmtId="10" fontId="93" fillId="33" borderId="0" xfId="4" applyNumberFormat="1" applyFont="1" applyFill="1" applyBorder="1" applyAlignment="1">
      <alignment horizontal="right"/>
    </xf>
    <xf numFmtId="199" fontId="95" fillId="0" borderId="35" xfId="6377" applyNumberFormat="1" applyFont="1" applyFill="1" applyBorder="1"/>
    <xf numFmtId="171" fontId="0" fillId="0" borderId="0" xfId="1" applyNumberFormat="1" applyFont="1"/>
    <xf numFmtId="10" fontId="93" fillId="0" borderId="0" xfId="2" applyNumberFormat="1" applyFont="1" applyBorder="1"/>
    <xf numFmtId="171" fontId="93" fillId="0" borderId="0" xfId="2" applyNumberFormat="1" applyFont="1" applyBorder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7" fillId="131" borderId="76" xfId="0" applyFont="1" applyFill="1" applyBorder="1" applyAlignment="1">
      <alignment horizontal="center" vertical="center"/>
    </xf>
    <xf numFmtId="168" fontId="97" fillId="131" borderId="61" xfId="0" applyFont="1" applyFill="1" applyBorder="1" applyAlignment="1">
      <alignment horizontal="center" vertical="center"/>
    </xf>
    <xf numFmtId="168" fontId="97" fillId="131" borderId="77" xfId="0" applyFont="1" applyFill="1" applyBorder="1" applyAlignment="1">
      <alignment horizontal="center" vertical="center"/>
    </xf>
    <xf numFmtId="168" fontId="97" fillId="131" borderId="78" xfId="0" applyFont="1" applyFill="1" applyBorder="1" applyAlignment="1">
      <alignment horizontal="center" vertical="center"/>
    </xf>
    <xf numFmtId="168" fontId="97" fillId="131" borderId="47" xfId="0" applyFont="1" applyFill="1" applyBorder="1" applyAlignment="1">
      <alignment horizontal="center" vertical="center"/>
    </xf>
    <xf numFmtId="168" fontId="97" fillId="131" borderId="79" xfId="0" applyFont="1" applyFill="1" applyBorder="1" applyAlignment="1">
      <alignment horizontal="center" vertical="center"/>
    </xf>
    <xf numFmtId="168" fontId="97" fillId="131" borderId="49" xfId="0" applyFont="1" applyFill="1" applyBorder="1" applyAlignment="1">
      <alignment horizontal="center" vertical="center"/>
    </xf>
    <xf numFmtId="168" fontId="97" fillId="131" borderId="50" xfId="0" applyFont="1" applyFill="1" applyBorder="1" applyAlignment="1">
      <alignment horizontal="center" vertical="center"/>
    </xf>
    <xf numFmtId="168" fontId="97" fillId="131" borderId="51" xfId="0" applyFont="1" applyFill="1" applyBorder="1" applyAlignment="1">
      <alignment horizontal="center" vertical="center"/>
    </xf>
    <xf numFmtId="168" fontId="97" fillId="131" borderId="52" xfId="0" applyFont="1" applyFill="1" applyBorder="1" applyAlignment="1">
      <alignment horizontal="center" vertical="center"/>
    </xf>
    <xf numFmtId="168" fontId="97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0">
                  <c:v>189778.365151732</c:v>
                </c:pt>
                <c:pt idx="1">
                  <c:v>200466.02148942018</c:v>
                </c:pt>
                <c:pt idx="2">
                  <c:v>370172.68799886882</c:v>
                </c:pt>
                <c:pt idx="3">
                  <c:v>708928.42877330503</c:v>
                </c:pt>
                <c:pt idx="4">
                  <c:v>578816.62185076473</c:v>
                </c:pt>
                <c:pt idx="5">
                  <c:v>650299.48515511584</c:v>
                </c:pt>
                <c:pt idx="6">
                  <c:v>34808.787056115791</c:v>
                </c:pt>
                <c:pt idx="7">
                  <c:v>235668.11548711578</c:v>
                </c:pt>
                <c:pt idx="8">
                  <c:v>396904.17977311579</c:v>
                </c:pt>
                <c:pt idx="9">
                  <c:v>2453.8297731157891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0250264"/>
        <c:axId val="170254184"/>
      </c:barChart>
      <c:catAx>
        <c:axId val="170250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0254184"/>
        <c:crosses val="autoZero"/>
        <c:auto val="1"/>
        <c:lblAlgn val="ctr"/>
        <c:lblOffset val="100"/>
        <c:noMultiLvlLbl val="0"/>
      </c:catAx>
      <c:valAx>
        <c:axId val="1702541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0250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189778.365151732</c:v>
                </c:pt>
                <c:pt idx="1">
                  <c:v>200466.02148942018</c:v>
                </c:pt>
                <c:pt idx="2">
                  <c:v>370172.68799886882</c:v>
                </c:pt>
                <c:pt idx="3">
                  <c:v>708928.42877330503</c:v>
                </c:pt>
                <c:pt idx="4">
                  <c:v>578816.62185076473</c:v>
                </c:pt>
                <c:pt idx="5">
                  <c:v>650299.48515511584</c:v>
                </c:pt>
                <c:pt idx="6">
                  <c:v>34808.787056115791</c:v>
                </c:pt>
                <c:pt idx="7">
                  <c:v>235668.11548711578</c:v>
                </c:pt>
                <c:pt idx="8">
                  <c:v>396904.17977311579</c:v>
                </c:pt>
                <c:pt idx="9">
                  <c:v>2453.8297731157891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71554416"/>
        <c:axId val="171554808"/>
      </c:barChart>
      <c:catAx>
        <c:axId val="17155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71554808"/>
        <c:crosses val="autoZero"/>
        <c:auto val="1"/>
        <c:lblAlgn val="ctr"/>
        <c:lblOffset val="100"/>
        <c:noMultiLvlLbl val="0"/>
      </c:catAx>
      <c:valAx>
        <c:axId val="1715548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Calibi"/>
              </a:defRPr>
            </a:pPr>
            <a:endParaRPr lang="es-CO"/>
          </a:p>
        </c:txPr>
        <c:crossAx val="17155441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0</xdr:rowOff>
    </xdr:from>
    <xdr:to>
      <xdr:col>12</xdr:col>
      <xdr:colOff>257174</xdr:colOff>
      <xdr:row>27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495300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1"/>
  <sheetViews>
    <sheetView showGridLines="0" zoomScaleNormal="100" workbookViewId="0">
      <selection activeCell="B2" sqref="B2:I3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7.44140625" style="13" customWidth="1"/>
    <col min="4" max="4" width="11.88671875" style="13" bestFit="1" customWidth="1"/>
    <col min="5" max="5" width="11.6640625" style="13" customWidth="1"/>
    <col min="6" max="6" width="2.6640625" style="13" customWidth="1"/>
    <col min="7" max="7" width="22" style="13" bestFit="1" customWidth="1"/>
    <col min="8" max="8" width="16.33203125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0" t="s">
        <v>105</v>
      </c>
      <c r="C2" s="121"/>
      <c r="D2" s="121"/>
      <c r="E2" s="121"/>
      <c r="F2" s="121"/>
      <c r="G2" s="121"/>
      <c r="H2" s="121"/>
      <c r="I2" s="122"/>
    </row>
    <row r="3" spans="1:9" ht="10.5" customHeight="1">
      <c r="A3" s="12"/>
      <c r="B3" s="123"/>
      <c r="C3" s="124"/>
      <c r="D3" s="124"/>
      <c r="E3" s="124"/>
      <c r="F3" s="124"/>
      <c r="G3" s="124"/>
      <c r="H3" s="124"/>
      <c r="I3" s="125"/>
    </row>
    <row r="4" spans="1:9">
      <c r="A4" s="12"/>
      <c r="B4" s="14"/>
      <c r="C4" s="15"/>
      <c r="D4" s="16"/>
      <c r="E4" s="16"/>
      <c r="F4" s="16"/>
      <c r="G4" s="15"/>
      <c r="H4" s="17"/>
      <c r="I4" s="18"/>
    </row>
    <row r="5" spans="1:9">
      <c r="A5" s="12"/>
      <c r="B5" s="19"/>
      <c r="C5" s="1" t="s">
        <v>43</v>
      </c>
      <c r="D5" s="2" t="s">
        <v>38</v>
      </c>
      <c r="E5" s="15"/>
      <c r="F5" s="20"/>
      <c r="G5" s="1" t="s">
        <v>44</v>
      </c>
      <c r="H5" s="2" t="s">
        <v>38</v>
      </c>
      <c r="I5" s="21"/>
    </row>
    <row r="6" spans="1:9">
      <c r="A6" s="12"/>
      <c r="B6" s="19"/>
      <c r="C6" s="22" t="s">
        <v>0</v>
      </c>
      <c r="D6" s="23">
        <v>0.83718476485907878</v>
      </c>
      <c r="E6" s="24"/>
      <c r="F6" s="15"/>
      <c r="G6" s="25" t="s">
        <v>94</v>
      </c>
      <c r="H6" s="23">
        <v>0.64835890978859934</v>
      </c>
      <c r="I6" s="21"/>
    </row>
    <row r="7" spans="1:9">
      <c r="A7" s="12"/>
      <c r="B7" s="19"/>
      <c r="C7" s="22" t="s">
        <v>1</v>
      </c>
      <c r="D7" s="26">
        <v>3.6368868772939378E-2</v>
      </c>
      <c r="E7" s="24"/>
      <c r="F7" s="27"/>
      <c r="G7" s="25" t="s">
        <v>95</v>
      </c>
      <c r="H7" s="23">
        <v>0.14426589678948887</v>
      </c>
      <c r="I7" s="21"/>
    </row>
    <row r="8" spans="1:9">
      <c r="A8" s="12"/>
      <c r="B8" s="19"/>
      <c r="C8" s="22" t="s">
        <v>2</v>
      </c>
      <c r="D8" s="26">
        <v>0</v>
      </c>
      <c r="E8" s="24"/>
      <c r="F8" s="27"/>
      <c r="G8" s="25" t="s">
        <v>96</v>
      </c>
      <c r="H8" s="23">
        <v>4.0083301290627482E-2</v>
      </c>
      <c r="I8" s="21"/>
    </row>
    <row r="9" spans="1:9">
      <c r="A9" s="12"/>
      <c r="B9" s="19"/>
      <c r="C9" s="22" t="s">
        <v>3</v>
      </c>
      <c r="D9" s="23">
        <v>0.11948167307136057</v>
      </c>
      <c r="E9" s="24"/>
      <c r="F9" s="27"/>
      <c r="G9" s="25" t="s">
        <v>97</v>
      </c>
      <c r="H9" s="28">
        <v>0</v>
      </c>
      <c r="I9" s="21"/>
    </row>
    <row r="10" spans="1:9">
      <c r="A10" s="12"/>
      <c r="B10" s="19"/>
      <c r="C10" s="22" t="s">
        <v>5</v>
      </c>
      <c r="D10" s="26">
        <v>0</v>
      </c>
      <c r="E10" s="24"/>
      <c r="F10" s="27"/>
      <c r="G10" s="25" t="s">
        <v>93</v>
      </c>
      <c r="H10" s="26">
        <v>6.9646932966209996E-3</v>
      </c>
      <c r="I10" s="21"/>
    </row>
    <row r="11" spans="1:9">
      <c r="A11" s="12"/>
      <c r="B11" s="14"/>
      <c r="C11" s="22" t="s">
        <v>92</v>
      </c>
      <c r="D11" s="26">
        <v>6.9646932966209996E-3</v>
      </c>
      <c r="E11" s="15"/>
      <c r="F11" s="27"/>
      <c r="G11" s="25" t="s">
        <v>7</v>
      </c>
      <c r="H11" s="28">
        <v>0.11878176912954028</v>
      </c>
      <c r="I11" s="21"/>
    </row>
    <row r="12" spans="1:9">
      <c r="A12" s="12"/>
      <c r="B12" s="14"/>
      <c r="C12" s="29"/>
      <c r="D12" s="30"/>
      <c r="E12" s="27"/>
      <c r="F12" s="31"/>
      <c r="G12" s="25" t="s">
        <v>6</v>
      </c>
      <c r="H12" s="28">
        <v>4.0053210708335028E-2</v>
      </c>
      <c r="I12" s="21"/>
    </row>
    <row r="13" spans="1:9">
      <c r="A13" s="12"/>
      <c r="B13" s="14"/>
      <c r="C13" s="15"/>
      <c r="E13" s="27"/>
      <c r="F13" s="31"/>
      <c r="G13" s="25" t="s">
        <v>4</v>
      </c>
      <c r="H13" s="28">
        <v>1.492218996787675E-3</v>
      </c>
      <c r="I13" s="18"/>
    </row>
    <row r="14" spans="1:9">
      <c r="A14" s="12"/>
      <c r="B14" s="19"/>
      <c r="E14" s="15"/>
      <c r="F14" s="31"/>
      <c r="G14" s="15"/>
      <c r="H14" s="17"/>
      <c r="I14" s="21"/>
    </row>
    <row r="15" spans="1:9">
      <c r="A15" s="12"/>
      <c r="B15" s="19"/>
      <c r="C15" s="1" t="s">
        <v>45</v>
      </c>
      <c r="D15" s="2" t="s">
        <v>38</v>
      </c>
      <c r="E15" s="32"/>
      <c r="F15" s="20"/>
      <c r="G15" s="1" t="s">
        <v>46</v>
      </c>
      <c r="H15" s="2" t="s">
        <v>38</v>
      </c>
      <c r="I15" s="21"/>
    </row>
    <row r="16" spans="1:9">
      <c r="A16" s="12"/>
      <c r="B16" s="19"/>
      <c r="C16" s="22" t="s">
        <v>8</v>
      </c>
      <c r="D16" s="23">
        <v>0.83718476485907878</v>
      </c>
      <c r="E16" s="32"/>
      <c r="F16" s="31"/>
      <c r="G16" s="25" t="s">
        <v>94</v>
      </c>
      <c r="H16" s="23">
        <v>0.58976268895690986</v>
      </c>
      <c r="I16" s="21"/>
    </row>
    <row r="17" spans="1:9">
      <c r="A17" s="12"/>
      <c r="B17" s="19"/>
      <c r="C17" s="22" t="s">
        <v>1</v>
      </c>
      <c r="D17" s="23">
        <v>3.6368868772939378E-2</v>
      </c>
      <c r="G17" s="25" t="s">
        <v>95</v>
      </c>
      <c r="H17" s="23">
        <v>0.14426589678948887</v>
      </c>
      <c r="I17" s="21"/>
    </row>
    <row r="18" spans="1:9">
      <c r="A18" s="12"/>
      <c r="B18" s="19"/>
      <c r="C18" s="22" t="s">
        <v>2</v>
      </c>
      <c r="D18" s="23">
        <v>0</v>
      </c>
      <c r="G18" s="25" t="s">
        <v>96</v>
      </c>
      <c r="H18" s="23">
        <v>4.0083301290627482E-2</v>
      </c>
      <c r="I18" s="21"/>
    </row>
    <row r="19" spans="1:9">
      <c r="A19" s="12"/>
      <c r="B19" s="19"/>
      <c r="C19" s="22" t="s">
        <v>88</v>
      </c>
      <c r="D19" s="23">
        <v>0.11948167307136057</v>
      </c>
      <c r="G19" s="25" t="s">
        <v>97</v>
      </c>
      <c r="H19" s="28">
        <v>0</v>
      </c>
      <c r="I19" s="21"/>
    </row>
    <row r="20" spans="1:9">
      <c r="A20" s="12"/>
      <c r="B20" s="14"/>
      <c r="C20" s="22" t="s">
        <v>89</v>
      </c>
      <c r="D20" s="23">
        <v>0</v>
      </c>
      <c r="E20" s="15"/>
      <c r="F20" s="15"/>
      <c r="G20" s="25" t="s">
        <v>93</v>
      </c>
      <c r="H20" s="26">
        <v>6.9646932966209996E-3</v>
      </c>
      <c r="I20" s="21"/>
    </row>
    <row r="21" spans="1:9">
      <c r="A21" s="12"/>
      <c r="B21" s="14"/>
      <c r="C21" s="22" t="s">
        <v>5</v>
      </c>
      <c r="D21" s="23">
        <v>0</v>
      </c>
      <c r="G21" s="33" t="s">
        <v>7</v>
      </c>
      <c r="H21" s="28">
        <v>9.326596705022302E-4</v>
      </c>
      <c r="I21" s="21"/>
    </row>
    <row r="22" spans="1:9">
      <c r="A22" s="12"/>
      <c r="B22" s="14"/>
      <c r="C22" s="22" t="s">
        <v>92</v>
      </c>
      <c r="D22" s="26">
        <v>6.9646932966209996E-3</v>
      </c>
      <c r="G22" s="33" t="s">
        <v>6</v>
      </c>
      <c r="H22" s="28">
        <v>0.21649854099906254</v>
      </c>
      <c r="I22" s="18"/>
    </row>
    <row r="23" spans="1:9">
      <c r="A23" s="12"/>
      <c r="B23" s="19"/>
      <c r="C23" s="29"/>
      <c r="D23" s="34"/>
      <c r="G23" s="33" t="s">
        <v>4</v>
      </c>
      <c r="H23" s="28">
        <v>1.492218996787675E-3</v>
      </c>
      <c r="I23" s="21"/>
    </row>
    <row r="24" spans="1:9">
      <c r="A24" s="12"/>
      <c r="B24" s="19"/>
      <c r="C24" s="15"/>
      <c r="G24" s="15"/>
      <c r="H24" s="35"/>
      <c r="I24" s="21"/>
    </row>
    <row r="25" spans="1:9" ht="24">
      <c r="A25" s="12"/>
      <c r="B25" s="19"/>
      <c r="C25" s="4" t="s">
        <v>39</v>
      </c>
      <c r="D25" s="5" t="s">
        <v>40</v>
      </c>
      <c r="E25" s="5" t="s">
        <v>41</v>
      </c>
      <c r="F25" s="37"/>
      <c r="G25" s="4" t="s">
        <v>42</v>
      </c>
      <c r="H25" s="5" t="s">
        <v>62</v>
      </c>
      <c r="I25" s="21"/>
    </row>
    <row r="26" spans="1:9">
      <c r="A26" s="12"/>
      <c r="B26" s="19"/>
      <c r="C26" s="38" t="s">
        <v>26</v>
      </c>
      <c r="D26" s="39">
        <v>1878461.2120116001</v>
      </c>
      <c r="E26" s="40">
        <v>3.6546490911278519E-2</v>
      </c>
      <c r="F26" s="41"/>
      <c r="G26" s="42" t="s">
        <v>9</v>
      </c>
      <c r="H26" s="43">
        <v>0.19628613047725679</v>
      </c>
      <c r="I26" s="21"/>
    </row>
    <row r="27" spans="1:9">
      <c r="A27" s="12"/>
      <c r="B27" s="19"/>
      <c r="C27" s="38" t="s">
        <v>10</v>
      </c>
      <c r="D27" s="39">
        <v>134162</v>
      </c>
      <c r="E27" s="40">
        <v>7.8121250000000586E-2</v>
      </c>
      <c r="F27" s="44"/>
      <c r="G27" s="42" t="s">
        <v>23</v>
      </c>
      <c r="H27" s="43">
        <v>0.69205391344361167</v>
      </c>
      <c r="I27" s="21"/>
    </row>
    <row r="28" spans="1:9">
      <c r="A28" s="12"/>
      <c r="B28" s="19"/>
      <c r="C28" s="38" t="s">
        <v>98</v>
      </c>
      <c r="D28" s="39">
        <v>544908.66036035935</v>
      </c>
      <c r="E28" s="40">
        <v>3.0491695554028753E-2</v>
      </c>
      <c r="F28" s="45"/>
      <c r="G28" s="42" t="s">
        <v>11</v>
      </c>
      <c r="H28" s="43">
        <v>0.11165995607913153</v>
      </c>
      <c r="I28" s="18"/>
    </row>
    <row r="29" spans="1:9">
      <c r="A29" s="12"/>
      <c r="B29" s="19"/>
      <c r="C29" s="38" t="s">
        <v>12</v>
      </c>
      <c r="D29" s="39">
        <v>784435.52301799995</v>
      </c>
      <c r="E29" s="40">
        <v>3.0233577276028271E-2</v>
      </c>
      <c r="F29" s="46"/>
      <c r="G29" s="47" t="s">
        <v>69</v>
      </c>
      <c r="H29" s="48">
        <v>3.978269905300404</v>
      </c>
      <c r="I29" s="18"/>
    </row>
    <row r="30" spans="1:9">
      <c r="A30" s="12"/>
      <c r="B30" s="19"/>
      <c r="C30" s="38" t="s">
        <v>13</v>
      </c>
      <c r="D30" s="39">
        <v>0</v>
      </c>
      <c r="E30" s="40">
        <v>0</v>
      </c>
      <c r="F30" s="31"/>
      <c r="H30" s="49"/>
      <c r="I30" s="18"/>
    </row>
    <row r="31" spans="1:9">
      <c r="A31" s="12"/>
      <c r="B31" s="19"/>
      <c r="C31" s="38" t="s">
        <v>84</v>
      </c>
      <c r="D31" s="39">
        <v>5112.2033498407</v>
      </c>
      <c r="E31" s="40">
        <v>4.098458716253274E-2</v>
      </c>
      <c r="F31" s="50"/>
      <c r="G31" s="113"/>
      <c r="H31" s="110"/>
      <c r="I31" s="18"/>
    </row>
    <row r="32" spans="1:9">
      <c r="A32" s="12"/>
      <c r="B32" s="19"/>
      <c r="C32" s="52" t="s">
        <v>68</v>
      </c>
      <c r="D32" s="52"/>
      <c r="E32" s="53">
        <v>3.5754474235689282E-2</v>
      </c>
      <c r="F32" s="54"/>
      <c r="G32" s="109"/>
      <c r="H32" s="110"/>
      <c r="I32" s="18"/>
    </row>
    <row r="33" spans="1:9">
      <c r="A33" s="12"/>
      <c r="B33" s="19"/>
      <c r="D33" s="36"/>
      <c r="E33" s="55"/>
      <c r="F33" s="56"/>
      <c r="G33" s="109"/>
      <c r="H33" s="110"/>
      <c r="I33" s="18"/>
    </row>
    <row r="34" spans="1:9">
      <c r="A34" s="12"/>
      <c r="B34" s="19"/>
      <c r="C34" s="6" t="s">
        <v>47</v>
      </c>
      <c r="D34" s="7"/>
      <c r="E34" s="5" t="s">
        <v>50</v>
      </c>
      <c r="F34" s="56"/>
      <c r="G34" s="109"/>
      <c r="H34" s="110"/>
      <c r="I34" s="18"/>
    </row>
    <row r="35" spans="1:9">
      <c r="A35" s="12"/>
      <c r="B35" s="19"/>
      <c r="C35" s="57" t="s">
        <v>78</v>
      </c>
      <c r="D35" s="58"/>
      <c r="E35" s="59">
        <v>3347079.5986515908</v>
      </c>
      <c r="F35" s="56"/>
      <c r="G35" s="106"/>
      <c r="H35" s="110"/>
      <c r="I35" s="18"/>
    </row>
    <row r="36" spans="1:9">
      <c r="A36" s="12"/>
      <c r="B36" s="19"/>
      <c r="C36" s="60" t="s">
        <v>79</v>
      </c>
      <c r="D36" s="61"/>
      <c r="E36" s="62">
        <v>21216.923768870009</v>
      </c>
      <c r="F36" s="56"/>
      <c r="G36" s="114"/>
      <c r="H36" s="110"/>
      <c r="I36" s="18"/>
    </row>
    <row r="37" spans="1:9">
      <c r="A37" s="12"/>
      <c r="B37" s="19"/>
      <c r="C37" s="64" t="s">
        <v>74</v>
      </c>
      <c r="D37" s="65"/>
      <c r="E37" s="66">
        <v>3368296.5224204608</v>
      </c>
      <c r="F37" s="56"/>
      <c r="G37" s="109"/>
      <c r="H37" s="110"/>
      <c r="I37" s="18"/>
    </row>
    <row r="38" spans="1:9">
      <c r="A38" s="12"/>
      <c r="B38" s="19"/>
      <c r="C38" s="64" t="s">
        <v>75</v>
      </c>
      <c r="D38" s="68"/>
      <c r="E38" s="66">
        <v>2485459.7098490656</v>
      </c>
      <c r="F38" s="56"/>
      <c r="G38" s="113"/>
      <c r="H38" s="35"/>
      <c r="I38" s="18"/>
    </row>
    <row r="39" spans="1:9">
      <c r="A39" s="12"/>
      <c r="B39" s="19"/>
      <c r="C39" s="69" t="s">
        <v>81</v>
      </c>
      <c r="D39" s="70"/>
      <c r="E39" s="71">
        <v>856938.23123221984</v>
      </c>
      <c r="F39" s="56"/>
      <c r="G39" s="63"/>
      <c r="H39" s="35"/>
      <c r="I39" s="18"/>
    </row>
    <row r="40" spans="1:9">
      <c r="A40" s="12"/>
      <c r="B40" s="19"/>
      <c r="C40" s="64" t="s">
        <v>76</v>
      </c>
      <c r="D40" s="65"/>
      <c r="E40" s="66">
        <f>+E37+E39</f>
        <v>4225234.7536526807</v>
      </c>
      <c r="G40" s="67"/>
      <c r="H40" s="35"/>
      <c r="I40" s="18"/>
    </row>
    <row r="41" spans="1:9">
      <c r="A41" s="12"/>
      <c r="B41" s="19"/>
      <c r="C41" s="72" t="s">
        <v>77</v>
      </c>
      <c r="D41" s="68"/>
      <c r="E41" s="66">
        <f>+E38+E39</f>
        <v>3342397.9410812855</v>
      </c>
      <c r="F41" s="56"/>
      <c r="G41" s="73"/>
      <c r="H41" s="35"/>
      <c r="I41" s="18"/>
    </row>
    <row r="42" spans="1:9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9" ht="10.5" customHeight="1">
      <c r="A43" s="12"/>
      <c r="B43" s="19"/>
      <c r="C43" s="8" t="s">
        <v>15</v>
      </c>
      <c r="D43" s="9"/>
      <c r="E43" s="9"/>
      <c r="F43" s="10"/>
      <c r="G43" s="11"/>
      <c r="H43" s="3"/>
      <c r="I43" s="21"/>
    </row>
    <row r="44" spans="1:9" ht="10.5" customHeight="1">
      <c r="A44" s="12"/>
      <c r="B44" s="19"/>
      <c r="C44" s="116" t="s">
        <v>66</v>
      </c>
      <c r="D44" s="116"/>
      <c r="E44" s="116"/>
      <c r="F44" s="116"/>
      <c r="G44" s="116"/>
      <c r="H44" s="116"/>
      <c r="I44" s="21"/>
    </row>
    <row r="45" spans="1:9" ht="10.5" customHeight="1">
      <c r="A45" s="12"/>
      <c r="B45" s="19"/>
      <c r="C45" s="116" t="s">
        <v>27</v>
      </c>
      <c r="D45" s="116"/>
      <c r="E45" s="116"/>
      <c r="F45" s="116"/>
      <c r="G45" s="116"/>
      <c r="H45" s="116"/>
      <c r="I45" s="21"/>
    </row>
    <row r="46" spans="1:9" ht="10.5" customHeight="1">
      <c r="A46" s="12"/>
      <c r="B46" s="19"/>
      <c r="C46" s="116" t="s">
        <v>28</v>
      </c>
      <c r="D46" s="116"/>
      <c r="E46" s="116"/>
      <c r="F46" s="116"/>
      <c r="G46" s="116"/>
      <c r="H46" s="116"/>
      <c r="I46" s="21"/>
    </row>
    <row r="47" spans="1:9" ht="10.5" customHeight="1">
      <c r="A47" s="12"/>
      <c r="B47" s="19"/>
      <c r="C47" s="116" t="s">
        <v>25</v>
      </c>
      <c r="D47" s="116"/>
      <c r="E47" s="116"/>
      <c r="F47" s="116"/>
      <c r="G47" s="116"/>
      <c r="H47" s="116"/>
      <c r="I47" s="21"/>
    </row>
    <row r="48" spans="1:9" ht="12" customHeight="1">
      <c r="A48" s="12"/>
      <c r="B48" s="19"/>
      <c r="C48" s="118" t="s">
        <v>29</v>
      </c>
      <c r="D48" s="118"/>
      <c r="E48" s="118"/>
      <c r="F48" s="118"/>
      <c r="G48" s="118"/>
      <c r="H48" s="118"/>
      <c r="I48" s="21"/>
    </row>
    <row r="49" spans="1:9" ht="10.5" customHeight="1">
      <c r="A49" s="12"/>
      <c r="B49" s="19"/>
      <c r="C49" s="115" t="s">
        <v>30</v>
      </c>
      <c r="D49" s="115"/>
      <c r="E49" s="115"/>
      <c r="F49" s="115"/>
      <c r="G49" s="115"/>
      <c r="H49" s="115"/>
      <c r="I49" s="21"/>
    </row>
    <row r="50" spans="1:9">
      <c r="A50" s="12"/>
      <c r="B50" s="14"/>
      <c r="C50" s="115"/>
      <c r="D50" s="115"/>
      <c r="E50" s="115"/>
      <c r="F50" s="115"/>
      <c r="G50" s="115"/>
      <c r="H50" s="115"/>
      <c r="I50" s="18"/>
    </row>
    <row r="51" spans="1:9" ht="12" customHeight="1">
      <c r="B51" s="77"/>
      <c r="C51" s="117" t="s">
        <v>33</v>
      </c>
      <c r="D51" s="117"/>
      <c r="E51" s="117"/>
      <c r="F51" s="117"/>
      <c r="G51" s="117"/>
      <c r="H51" s="117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P29"/>
  <sheetViews>
    <sheetView showGridLines="0" zoomScaleNormal="100" workbookViewId="0">
      <selection activeCell="O3" sqref="O3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3" width="8.6640625" style="82" customWidth="1"/>
    <col min="14" max="14" width="14.5546875" style="82" customWidth="1"/>
    <col min="15" max="15" width="27.109375" style="82" bestFit="1" customWidth="1"/>
    <col min="16" max="16" width="20.44140625" style="82" bestFit="1" customWidth="1"/>
    <col min="17" max="16384" width="11.44140625" style="82"/>
  </cols>
  <sheetData>
    <row r="2" spans="2:16">
      <c r="B2" s="79"/>
      <c r="C2" s="80">
        <v>2021</v>
      </c>
      <c r="D2" s="80">
        <v>2022</v>
      </c>
      <c r="E2" s="80">
        <v>2023</v>
      </c>
      <c r="F2" s="80">
        <v>2024</v>
      </c>
      <c r="G2" s="80">
        <v>2025</v>
      </c>
      <c r="H2" s="80">
        <v>2026</v>
      </c>
      <c r="I2" s="80">
        <v>2027</v>
      </c>
      <c r="J2" s="80">
        <v>2028</v>
      </c>
      <c r="K2" s="80">
        <v>2029</v>
      </c>
      <c r="L2" s="80" t="s">
        <v>87</v>
      </c>
      <c r="M2" s="81" t="s">
        <v>21</v>
      </c>
    </row>
    <row r="3" spans="2:16" ht="15" customHeight="1">
      <c r="B3" s="1" t="s">
        <v>85</v>
      </c>
      <c r="C3" s="83">
        <f t="shared" ref="C3:L3" si="0">+C4/$M$4</f>
        <v>5.6342535131196567E-2</v>
      </c>
      <c r="D3" s="83">
        <f t="shared" si="0"/>
        <v>5.9515550412442685E-2</v>
      </c>
      <c r="E3" s="83">
        <f t="shared" si="0"/>
        <v>0.1098990797054792</v>
      </c>
      <c r="F3" s="83">
        <f t="shared" si="0"/>
        <v>0.21047090837635127</v>
      </c>
      <c r="G3" s="83">
        <f t="shared" si="0"/>
        <v>0.17184253760998108</v>
      </c>
      <c r="H3" s="83">
        <f t="shared" si="0"/>
        <v>0.19306479723785716</v>
      </c>
      <c r="I3" s="83">
        <f t="shared" si="0"/>
        <v>1.0334240712925886E-2</v>
      </c>
      <c r="J3" s="83">
        <f t="shared" si="0"/>
        <v>6.9966558440523741E-2</v>
      </c>
      <c r="K3" s="83">
        <f t="shared" si="0"/>
        <v>0.11783528472650795</v>
      </c>
      <c r="L3" s="83">
        <f t="shared" si="0"/>
        <v>7.2850764673420242E-4</v>
      </c>
      <c r="M3" s="1"/>
      <c r="O3"/>
      <c r="P3" s="85"/>
    </row>
    <row r="4" spans="2:16" ht="15" customHeight="1">
      <c r="B4" s="86" t="s">
        <v>14</v>
      </c>
      <c r="C4" s="111">
        <v>189778.365151732</v>
      </c>
      <c r="D4" s="87">
        <v>200466.02148942018</v>
      </c>
      <c r="E4" s="87">
        <v>370172.68799886882</v>
      </c>
      <c r="F4" s="87">
        <v>708928.42877330503</v>
      </c>
      <c r="G4" s="87">
        <v>578816.62185076473</v>
      </c>
      <c r="H4" s="87">
        <v>650299.48515511584</v>
      </c>
      <c r="I4" s="87">
        <v>34808.787056115791</v>
      </c>
      <c r="J4" s="87">
        <v>235668.11548711578</v>
      </c>
      <c r="K4" s="87">
        <v>396904.17977311579</v>
      </c>
      <c r="L4" s="87">
        <v>2453.8297731157891</v>
      </c>
      <c r="M4" s="87">
        <f>SUM(C4:L4)</f>
        <v>3368296.5225086706</v>
      </c>
      <c r="N4" s="88"/>
      <c r="O4" s="112"/>
      <c r="P4" s="85"/>
    </row>
    <row r="5" spans="2:16" ht="14.4">
      <c r="C5" s="85"/>
      <c r="D5" s="85"/>
      <c r="E5" s="85"/>
      <c r="F5" s="85"/>
      <c r="G5" s="85"/>
      <c r="H5" s="85"/>
      <c r="I5" s="85"/>
      <c r="J5" s="85"/>
      <c r="K5" s="85"/>
      <c r="L5" s="85"/>
      <c r="N5" s="88"/>
      <c r="O5" s="112"/>
    </row>
    <row r="6" spans="2:16" ht="14.4">
      <c r="M6" s="89"/>
      <c r="N6" s="88"/>
      <c r="O6" s="112"/>
    </row>
    <row r="7" spans="2:16" ht="14.4">
      <c r="M7"/>
      <c r="N7" s="88"/>
      <c r="O7"/>
    </row>
    <row r="8" spans="2:16" ht="14.4">
      <c r="M8"/>
      <c r="N8" s="88"/>
      <c r="O8"/>
    </row>
    <row r="9" spans="2:16" ht="14.4">
      <c r="M9"/>
      <c r="N9" s="88"/>
      <c r="O9"/>
    </row>
    <row r="10" spans="2:16" ht="14.4">
      <c r="M10"/>
      <c r="N10" s="88"/>
    </row>
    <row r="29" spans="2:2">
      <c r="B29" s="82" t="s">
        <v>63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abSelected="1" zoomScaleNormal="100" workbookViewId="0">
      <selection activeCell="K12" sqref="K12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6.6640625" style="13" customWidth="1"/>
    <col min="4" max="4" width="13.109375" style="13" bestFit="1" customWidth="1"/>
    <col min="5" max="5" width="13.33203125" style="13" customWidth="1"/>
    <col min="6" max="6" width="2.6640625" style="13" customWidth="1"/>
    <col min="7" max="7" width="21.6640625" style="13" bestFit="1" customWidth="1"/>
    <col min="8" max="8" width="14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6" t="s">
        <v>106</v>
      </c>
      <c r="C2" s="127" t="s">
        <v>22</v>
      </c>
      <c r="D2" s="127"/>
      <c r="E2" s="127"/>
      <c r="F2" s="127"/>
      <c r="G2" s="127"/>
      <c r="H2" s="127"/>
      <c r="I2" s="128"/>
    </row>
    <row r="3" spans="1:9">
      <c r="A3" s="12"/>
      <c r="B3" s="129"/>
      <c r="C3" s="124"/>
      <c r="D3" s="124"/>
      <c r="E3" s="124"/>
      <c r="F3" s="124"/>
      <c r="G3" s="124"/>
      <c r="H3" s="124"/>
      <c r="I3" s="130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54</v>
      </c>
      <c r="D5" s="2" t="s">
        <v>16</v>
      </c>
      <c r="E5" s="15"/>
      <c r="F5" s="20"/>
      <c r="G5" s="1" t="s">
        <v>53</v>
      </c>
      <c r="H5" s="2" t="s">
        <v>16</v>
      </c>
      <c r="I5" s="95"/>
    </row>
    <row r="6" spans="1:9">
      <c r="A6" s="12"/>
      <c r="B6" s="94"/>
      <c r="C6" s="22" t="s">
        <v>0</v>
      </c>
      <c r="D6" s="23">
        <f>+Deuda!D6</f>
        <v>0.83718476485907878</v>
      </c>
      <c r="E6" s="24"/>
      <c r="F6" s="15"/>
      <c r="G6" s="25" t="s">
        <v>94</v>
      </c>
      <c r="H6" s="23">
        <f>+Deuda!H6</f>
        <v>0.64835890978859934</v>
      </c>
      <c r="I6" s="95"/>
    </row>
    <row r="7" spans="1:9">
      <c r="A7" s="12"/>
      <c r="B7" s="94"/>
      <c r="C7" s="22" t="s">
        <v>1</v>
      </c>
      <c r="D7" s="26">
        <f>+Deuda!D7</f>
        <v>3.6368868772939378E-2</v>
      </c>
      <c r="E7" s="24"/>
      <c r="F7" s="27"/>
      <c r="G7" s="25" t="s">
        <v>95</v>
      </c>
      <c r="H7" s="23">
        <f>+Deuda!H7</f>
        <v>0.14426589678948887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96</v>
      </c>
      <c r="H8" s="23">
        <f>+Deuda!H8</f>
        <v>4.0083301290627482E-2</v>
      </c>
      <c r="I8" s="95"/>
    </row>
    <row r="9" spans="1:9">
      <c r="A9" s="12"/>
      <c r="B9" s="94"/>
      <c r="C9" s="22" t="s">
        <v>3</v>
      </c>
      <c r="D9" s="26">
        <f>+Deuda!D9</f>
        <v>0.11948167307136057</v>
      </c>
      <c r="E9" s="24"/>
      <c r="F9" s="27"/>
      <c r="G9" s="25" t="s">
        <v>97</v>
      </c>
      <c r="H9" s="28">
        <f>+Deuda!H9</f>
        <v>0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93</v>
      </c>
      <c r="H10" s="28">
        <f>+Deuda!H10</f>
        <v>6.9646932966209996E-3</v>
      </c>
      <c r="I10" s="95"/>
    </row>
    <row r="11" spans="1:9">
      <c r="A11" s="12"/>
      <c r="B11" s="92"/>
      <c r="C11" s="22" t="s">
        <v>92</v>
      </c>
      <c r="D11" s="26">
        <f>+Deuda!D11</f>
        <v>6.9646932966209996E-3</v>
      </c>
      <c r="E11" s="15"/>
      <c r="F11" s="27"/>
      <c r="G11" s="25" t="s">
        <v>7</v>
      </c>
      <c r="H11" s="28">
        <f>+Deuda!H11</f>
        <v>0.11878176912954028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35</v>
      </c>
      <c r="H12" s="28">
        <f>+Deuda!H12</f>
        <v>4.0053210708335028E-2</v>
      </c>
      <c r="I12" s="95"/>
    </row>
    <row r="13" spans="1:9">
      <c r="A13" s="12"/>
      <c r="B13" s="92"/>
      <c r="C13" s="15"/>
      <c r="E13" s="27"/>
      <c r="F13" s="31"/>
      <c r="G13" s="25" t="s">
        <v>36</v>
      </c>
      <c r="H13" s="28">
        <f>+Deuda!H13</f>
        <v>1.492218996787675E-3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57</v>
      </c>
      <c r="D15" s="2" t="s">
        <v>16</v>
      </c>
      <c r="E15" s="32"/>
      <c r="F15" s="20"/>
      <c r="G15" s="1" t="s">
        <v>55</v>
      </c>
      <c r="H15" s="2" t="s">
        <v>16</v>
      </c>
      <c r="I15" s="95"/>
    </row>
    <row r="16" spans="1:9">
      <c r="A16" s="12"/>
      <c r="B16" s="94"/>
      <c r="C16" s="22" t="s">
        <v>8</v>
      </c>
      <c r="D16" s="23">
        <f>+Deuda!D16</f>
        <v>0.83718476485907878</v>
      </c>
      <c r="E16" s="32"/>
      <c r="F16" s="31"/>
      <c r="G16" s="25" t="s">
        <v>94</v>
      </c>
      <c r="H16" s="23">
        <f>+Deuda!H16</f>
        <v>0.58976268895690986</v>
      </c>
      <c r="I16" s="95"/>
    </row>
    <row r="17" spans="1:9">
      <c r="A17" s="12"/>
      <c r="B17" s="94"/>
      <c r="C17" s="22" t="s">
        <v>1</v>
      </c>
      <c r="D17" s="23">
        <f>+Deuda!D17</f>
        <v>3.6368868772939378E-2</v>
      </c>
      <c r="G17" s="25" t="s">
        <v>95</v>
      </c>
      <c r="H17" s="23">
        <f>+Deuda!H17</f>
        <v>0.14426589678948887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96</v>
      </c>
      <c r="H18" s="23">
        <f>+Deuda!H18</f>
        <v>4.0083301290627482E-2</v>
      </c>
      <c r="I18" s="95"/>
    </row>
    <row r="19" spans="1:9">
      <c r="A19" s="12"/>
      <c r="B19" s="94"/>
      <c r="C19" s="96" t="s">
        <v>90</v>
      </c>
      <c r="D19" s="23">
        <f>+Deuda!D19</f>
        <v>0.11948167307136057</v>
      </c>
      <c r="G19" s="25" t="s">
        <v>97</v>
      </c>
      <c r="H19" s="28">
        <f>+Deuda!H19</f>
        <v>0</v>
      </c>
      <c r="I19" s="95"/>
    </row>
    <row r="20" spans="1:9">
      <c r="A20" s="12"/>
      <c r="B20" s="92"/>
      <c r="C20" s="22" t="s">
        <v>91</v>
      </c>
      <c r="D20" s="23">
        <f>+Deuda!D20</f>
        <v>0</v>
      </c>
      <c r="E20" s="15"/>
      <c r="F20" s="15"/>
      <c r="G20" s="25" t="s">
        <v>93</v>
      </c>
      <c r="H20" s="28">
        <f>+Deuda!H20</f>
        <v>6.9646932966209996E-3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9.326596705022302E-4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6.9646932966209996E-3</v>
      </c>
      <c r="G22" s="33" t="s">
        <v>35</v>
      </c>
      <c r="H22" s="28">
        <f>+Deuda!H22</f>
        <v>0.21649854099906254</v>
      </c>
      <c r="I22" s="93"/>
    </row>
    <row r="23" spans="1:9">
      <c r="A23" s="12"/>
      <c r="B23" s="94"/>
      <c r="C23" s="29"/>
      <c r="D23" s="34"/>
      <c r="G23" s="33" t="s">
        <v>36</v>
      </c>
      <c r="H23" s="28">
        <f>+Deuda!H23</f>
        <v>1.492218996787675E-3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48</v>
      </c>
      <c r="D25" s="5" t="s">
        <v>58</v>
      </c>
      <c r="E25" s="5" t="s">
        <v>59</v>
      </c>
      <c r="F25" s="37"/>
      <c r="G25" s="4" t="s">
        <v>56</v>
      </c>
      <c r="H25" s="5" t="s">
        <v>61</v>
      </c>
      <c r="I25" s="95"/>
    </row>
    <row r="26" spans="1:9">
      <c r="A26" s="12"/>
      <c r="B26" s="94"/>
      <c r="C26" s="38" t="s">
        <v>26</v>
      </c>
      <c r="D26" s="39">
        <f>+Deuda!D26</f>
        <v>1878461.2120116001</v>
      </c>
      <c r="E26" s="40">
        <f>+Deuda!E26</f>
        <v>3.6546490911278519E-2</v>
      </c>
      <c r="F26" s="41"/>
      <c r="G26" s="42" t="s">
        <v>17</v>
      </c>
      <c r="H26" s="43">
        <f>+Deuda!H26</f>
        <v>0.19628613047725679</v>
      </c>
      <c r="I26" s="95"/>
    </row>
    <row r="27" spans="1:9">
      <c r="A27" s="12"/>
      <c r="B27" s="94"/>
      <c r="C27" s="38" t="s">
        <v>18</v>
      </c>
      <c r="D27" s="39">
        <f>+Deuda!D27</f>
        <v>134162</v>
      </c>
      <c r="E27" s="40">
        <f>+Deuda!E27</f>
        <v>7.8121250000000586E-2</v>
      </c>
      <c r="F27" s="44"/>
      <c r="G27" s="42" t="s">
        <v>37</v>
      </c>
      <c r="H27" s="43">
        <f>+Deuda!H27</f>
        <v>0.69205391344361167</v>
      </c>
      <c r="I27" s="95"/>
    </row>
    <row r="28" spans="1:9">
      <c r="A28" s="12"/>
      <c r="B28" s="94"/>
      <c r="C28" s="38" t="s">
        <v>99</v>
      </c>
      <c r="D28" s="39">
        <f>+Deuda!D28</f>
        <v>544908.66036035935</v>
      </c>
      <c r="E28" s="40">
        <f>+Deuda!E28</f>
        <v>3.0491695554028753E-2</v>
      </c>
      <c r="F28" s="45"/>
      <c r="G28" s="42" t="s">
        <v>19</v>
      </c>
      <c r="H28" s="43">
        <f>+Deuda!H28</f>
        <v>0.11165995607913153</v>
      </c>
      <c r="I28" s="93"/>
    </row>
    <row r="29" spans="1:9">
      <c r="A29" s="12"/>
      <c r="B29" s="94"/>
      <c r="C29" s="38" t="s">
        <v>20</v>
      </c>
      <c r="D29" s="39">
        <f>+Deuda!D29</f>
        <v>784435.52301799995</v>
      </c>
      <c r="E29" s="40">
        <f>+Deuda!E29</f>
        <v>3.0233577276028271E-2</v>
      </c>
      <c r="F29" s="46"/>
      <c r="G29" s="47" t="s">
        <v>71</v>
      </c>
      <c r="H29" s="48">
        <f>+Deuda!H29</f>
        <v>3.978269905300404</v>
      </c>
      <c r="I29" s="93"/>
    </row>
    <row r="30" spans="1:9">
      <c r="A30" s="12"/>
      <c r="B30" s="94"/>
      <c r="C30" s="38" t="s">
        <v>82</v>
      </c>
      <c r="D30" s="39">
        <f>+Deuda!D30</f>
        <v>0</v>
      </c>
      <c r="E30" s="40">
        <f>+Deuda!E30</f>
        <v>0</v>
      </c>
      <c r="F30" s="31"/>
      <c r="H30" s="49"/>
      <c r="I30" s="93"/>
    </row>
    <row r="31" spans="1:9">
      <c r="A31" s="12"/>
      <c r="B31" s="94"/>
      <c r="C31" s="38" t="s">
        <v>83</v>
      </c>
      <c r="D31" s="39">
        <f>+Deuda!D31</f>
        <v>5112.2033498407</v>
      </c>
      <c r="E31" s="40">
        <f>+Deuda!E31</f>
        <v>4.098458716253274E-2</v>
      </c>
      <c r="F31" s="50"/>
      <c r="H31" s="51"/>
      <c r="I31" s="93"/>
    </row>
    <row r="32" spans="1:9">
      <c r="A32" s="12"/>
      <c r="B32" s="94"/>
      <c r="C32" s="52" t="s">
        <v>70</v>
      </c>
      <c r="D32" s="52"/>
      <c r="E32" s="53">
        <f>+Deuda!E32</f>
        <v>3.5754474235689282E-2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49</v>
      </c>
      <c r="D34" s="91"/>
      <c r="E34" s="5" t="s">
        <v>51</v>
      </c>
      <c r="F34" s="56"/>
      <c r="H34" s="35"/>
      <c r="I34" s="93"/>
    </row>
    <row r="35" spans="1:9">
      <c r="A35" s="12"/>
      <c r="B35" s="94"/>
      <c r="C35" s="97" t="s">
        <v>65</v>
      </c>
      <c r="D35" s="98"/>
      <c r="E35" s="99">
        <f>+Deuda!E35</f>
        <v>3347079.5986515908</v>
      </c>
      <c r="F35" s="56"/>
      <c r="G35" s="63"/>
      <c r="H35" s="35"/>
      <c r="I35" s="93"/>
    </row>
    <row r="36" spans="1:9">
      <c r="A36" s="12"/>
      <c r="B36" s="94"/>
      <c r="C36" s="100" t="s">
        <v>60</v>
      </c>
      <c r="D36" s="101"/>
      <c r="E36" s="102">
        <f>+Deuda!E36</f>
        <v>21216.923768870009</v>
      </c>
      <c r="F36" s="56"/>
      <c r="G36" s="63"/>
      <c r="H36" s="35"/>
      <c r="I36" s="93"/>
    </row>
    <row r="37" spans="1:9">
      <c r="A37" s="12"/>
      <c r="B37" s="94"/>
      <c r="C37" s="64" t="s">
        <v>80</v>
      </c>
      <c r="D37" s="65"/>
      <c r="E37" s="66">
        <f>+Deuda!E37</f>
        <v>3368296.5224204608</v>
      </c>
      <c r="F37" s="56"/>
      <c r="G37" s="63"/>
      <c r="H37" s="35"/>
      <c r="I37" s="93"/>
    </row>
    <row r="38" spans="1:9">
      <c r="A38" s="12"/>
      <c r="B38" s="94"/>
      <c r="C38" s="72" t="s">
        <v>67</v>
      </c>
      <c r="D38" s="68"/>
      <c r="E38" s="66">
        <f>+Deuda!E38</f>
        <v>2485459.7098490656</v>
      </c>
      <c r="F38" s="56"/>
      <c r="G38" s="63"/>
      <c r="H38" s="35"/>
      <c r="I38" s="93"/>
    </row>
    <row r="39" spans="1:9">
      <c r="A39" s="12"/>
      <c r="B39" s="94"/>
      <c r="C39" s="103" t="s">
        <v>64</v>
      </c>
      <c r="D39" s="104"/>
      <c r="E39" s="105">
        <f>+Deuda!E39</f>
        <v>856938.23123221984</v>
      </c>
      <c r="F39" s="56"/>
      <c r="G39" s="63"/>
      <c r="H39" s="35"/>
      <c r="I39" s="93"/>
    </row>
    <row r="40" spans="1:9">
      <c r="A40" s="12"/>
      <c r="B40" s="94"/>
      <c r="C40" s="64" t="s">
        <v>72</v>
      </c>
      <c r="D40" s="65"/>
      <c r="E40" s="66">
        <f>+Deuda!E40</f>
        <v>4225234.7536526807</v>
      </c>
      <c r="G40" s="106"/>
      <c r="H40" s="35"/>
      <c r="I40" s="93"/>
    </row>
    <row r="41" spans="1:9">
      <c r="A41" s="12"/>
      <c r="B41" s="94"/>
      <c r="C41" s="72" t="s">
        <v>73</v>
      </c>
      <c r="D41" s="68"/>
      <c r="E41" s="66">
        <f>+Deuda!E41</f>
        <v>3342397.9410812855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52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16" t="s">
        <v>100</v>
      </c>
      <c r="D44" s="116"/>
      <c r="E44" s="116"/>
      <c r="F44" s="116"/>
      <c r="G44" s="116"/>
      <c r="H44" s="116"/>
      <c r="I44" s="95"/>
    </row>
    <row r="45" spans="1:9">
      <c r="A45" s="12"/>
      <c r="B45" s="94"/>
      <c r="C45" s="116" t="s">
        <v>31</v>
      </c>
      <c r="D45" s="116"/>
      <c r="E45" s="116"/>
      <c r="F45" s="116"/>
      <c r="G45" s="116"/>
      <c r="H45" s="116"/>
      <c r="I45" s="95"/>
    </row>
    <row r="46" spans="1:9">
      <c r="A46" s="12"/>
      <c r="B46" s="94"/>
      <c r="C46" s="116" t="s">
        <v>101</v>
      </c>
      <c r="D46" s="116"/>
      <c r="E46" s="116"/>
      <c r="F46" s="116"/>
      <c r="G46" s="116"/>
      <c r="H46" s="116"/>
      <c r="I46" s="95"/>
    </row>
    <row r="47" spans="1:9">
      <c r="A47" s="12"/>
      <c r="B47" s="94"/>
      <c r="C47" s="116" t="s">
        <v>102</v>
      </c>
      <c r="D47" s="116"/>
      <c r="E47" s="116"/>
      <c r="F47" s="116"/>
      <c r="G47" s="116"/>
      <c r="H47" s="116"/>
      <c r="I47" s="95"/>
    </row>
    <row r="48" spans="1:9">
      <c r="A48" s="12"/>
      <c r="B48" s="107"/>
      <c r="C48" s="118" t="s">
        <v>103</v>
      </c>
      <c r="D48" s="118"/>
      <c r="E48" s="118"/>
      <c r="F48" s="118"/>
      <c r="G48" s="118"/>
      <c r="H48" s="118"/>
      <c r="I48" s="108"/>
    </row>
    <row r="49" spans="3:8">
      <c r="C49" s="115" t="s">
        <v>32</v>
      </c>
      <c r="D49" s="115"/>
      <c r="E49" s="115"/>
      <c r="F49" s="115"/>
      <c r="G49" s="115"/>
      <c r="H49" s="115"/>
    </row>
    <row r="50" spans="3:8">
      <c r="C50" s="119" t="s">
        <v>104</v>
      </c>
      <c r="D50" s="119"/>
      <c r="E50" s="119"/>
      <c r="F50" s="119"/>
      <c r="G50" s="119"/>
      <c r="H50" s="119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P29"/>
  <sheetViews>
    <sheetView showGridLines="0" workbookViewId="0">
      <selection activeCell="I29" sqref="I29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3" width="8.6640625" style="82" customWidth="1"/>
    <col min="14" max="14" width="11.88671875" style="82" bestFit="1" customWidth="1"/>
    <col min="15" max="15" width="11.44140625" style="82"/>
    <col min="16" max="16" width="20.44140625" style="82" bestFit="1" customWidth="1"/>
    <col min="17" max="16384" width="11.44140625" style="82"/>
  </cols>
  <sheetData>
    <row r="2" spans="2:16">
      <c r="B2" s="79"/>
      <c r="C2" s="80">
        <f>+IF('Perfil de Deuda'!C2="","",'Perfil de Deuda'!C2)</f>
        <v>2021</v>
      </c>
      <c r="D2" s="80">
        <f>+IF('Perfil de Deuda'!D2="","",'Perfil de Deuda'!D2)</f>
        <v>2022</v>
      </c>
      <c r="E2" s="80">
        <f>+IF('Perfil de Deuda'!E2="","",'Perfil de Deuda'!E2)</f>
        <v>2023</v>
      </c>
      <c r="F2" s="80">
        <f>+IF('Perfil de Deuda'!F2="","",'Perfil de Deuda'!F2)</f>
        <v>2024</v>
      </c>
      <c r="G2" s="80">
        <f>+IF('Perfil de Deuda'!G2="","",'Perfil de Deuda'!G2)</f>
        <v>2025</v>
      </c>
      <c r="H2" s="80">
        <f>+IF('Perfil de Deuda'!H2="","",'Perfil de Deuda'!H2)</f>
        <v>2026</v>
      </c>
      <c r="I2" s="80">
        <f>+IF('Perfil de Deuda'!I2="","",'Perfil de Deuda'!I2)</f>
        <v>2027</v>
      </c>
      <c r="J2" s="80">
        <f>+IF('Perfil de Deuda'!J2="","",'Perfil de Deuda'!J2)</f>
        <v>2028</v>
      </c>
      <c r="K2" s="80">
        <f>+IF('Perfil de Deuda'!K2="","",'Perfil de Deuda'!K2)</f>
        <v>2029</v>
      </c>
      <c r="L2" s="80" t="str">
        <f>+IF('Perfil de Deuda'!L2="","",'Perfil de Deuda'!L2)</f>
        <v>2030 (&lt;=)</v>
      </c>
      <c r="M2" s="81" t="str">
        <f>+IF('Perfil de Deuda'!M2="","",'Perfil de Deuda'!M2)</f>
        <v>Total</v>
      </c>
    </row>
    <row r="3" spans="2:16">
      <c r="B3" s="1" t="s">
        <v>86</v>
      </c>
      <c r="C3" s="83">
        <f>+IF('Perfil de Deuda'!C3="","",'Perfil de Deuda'!C3)</f>
        <v>5.6342535131196567E-2</v>
      </c>
      <c r="D3" s="83">
        <f>+IF('Perfil de Deuda'!D3="","",'Perfil de Deuda'!D3)</f>
        <v>5.9515550412442685E-2</v>
      </c>
      <c r="E3" s="83">
        <f>+IF('Perfil de Deuda'!E3="","",'Perfil de Deuda'!E3)</f>
        <v>0.1098990797054792</v>
      </c>
      <c r="F3" s="83">
        <f>+IF('Perfil de Deuda'!F3="","",'Perfil de Deuda'!F3)</f>
        <v>0.21047090837635127</v>
      </c>
      <c r="G3" s="83">
        <f>+IF('Perfil de Deuda'!G3="","",'Perfil de Deuda'!G3)</f>
        <v>0.17184253760998108</v>
      </c>
      <c r="H3" s="83">
        <f>+IF('Perfil de Deuda'!H3="","",'Perfil de Deuda'!H3)</f>
        <v>0.19306479723785716</v>
      </c>
      <c r="I3" s="83">
        <f>+IF('Perfil de Deuda'!I3="","",'Perfil de Deuda'!I3)</f>
        <v>1.0334240712925886E-2</v>
      </c>
      <c r="J3" s="83">
        <f>+IF('Perfil de Deuda'!J3="","",'Perfil de Deuda'!J3)</f>
        <v>6.9966558440523741E-2</v>
      </c>
      <c r="K3" s="83">
        <f>+IF('Perfil de Deuda'!K3="","",'Perfil de Deuda'!K3)</f>
        <v>0.11783528472650795</v>
      </c>
      <c r="L3" s="83">
        <f>+IF('Perfil de Deuda'!L3="","",'Perfil de Deuda'!L3)</f>
        <v>7.2850764673420242E-4</v>
      </c>
      <c r="M3" s="1"/>
      <c r="O3" s="84"/>
      <c r="P3" s="85"/>
    </row>
    <row r="4" spans="2:16">
      <c r="B4" s="86" t="s">
        <v>24</v>
      </c>
      <c r="C4" s="87">
        <f>+IF('Perfil de Deuda'!C4="","",'Perfil de Deuda'!C4)</f>
        <v>189778.365151732</v>
      </c>
      <c r="D4" s="87">
        <f>+IF('Perfil de Deuda'!D4="","",'Perfil de Deuda'!D4)</f>
        <v>200466.02148942018</v>
      </c>
      <c r="E4" s="87">
        <f>+IF('Perfil de Deuda'!E4="","",'Perfil de Deuda'!E4)</f>
        <v>370172.68799886882</v>
      </c>
      <c r="F4" s="87">
        <f>+IF('Perfil de Deuda'!F4="","",'Perfil de Deuda'!F4)</f>
        <v>708928.42877330503</v>
      </c>
      <c r="G4" s="87">
        <f>+IF('Perfil de Deuda'!G4="","",'Perfil de Deuda'!G4)</f>
        <v>578816.62185076473</v>
      </c>
      <c r="H4" s="87">
        <f>+IF('Perfil de Deuda'!H4="","",'Perfil de Deuda'!H4)</f>
        <v>650299.48515511584</v>
      </c>
      <c r="I4" s="87">
        <f>+IF('Perfil de Deuda'!I4="","",'Perfil de Deuda'!I4)</f>
        <v>34808.787056115791</v>
      </c>
      <c r="J4" s="87">
        <f>+IF('Perfil de Deuda'!J4="","",'Perfil de Deuda'!J4)</f>
        <v>235668.11548711578</v>
      </c>
      <c r="K4" s="87">
        <f>+IF('Perfil de Deuda'!K4="","",'Perfil de Deuda'!K4)</f>
        <v>396904.17977311579</v>
      </c>
      <c r="L4" s="87">
        <f>+IF('Perfil de Deuda'!L4="","",'Perfil de Deuda'!L4)</f>
        <v>2453.8297731157891</v>
      </c>
      <c r="M4" s="87">
        <f>+IF('Perfil de Deuda'!M4="","",'Perfil de Deuda'!M4)</f>
        <v>3368296.5225086706</v>
      </c>
      <c r="O4" s="84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6">
      <c r="M6" s="89"/>
    </row>
    <row r="29" spans="2:2">
      <c r="B29" s="82" t="s">
        <v>34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2021-07-30T15:26:10Z</dcterms:modified>
</cp:coreProperties>
</file>