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ESP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<sst xmlns="http://schemas.openxmlformats.org/spreadsheetml/2006/main" count="375" uniqueCount="52">
  <si>
    <t>$/KIL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</si>
  <si>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</si>
  <si>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</si>
  <si>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</si>
  <si>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</si>
  <si>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</si>
  <si>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</si>
  <si>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</si>
  <si>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</si>
  <si>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</si>
  <si>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2007-2008</t>
  </si>
  <si>
    <t>2008-2009</t>
  </si>
  <si>
    <t>2009-2010</t>
  </si>
  <si>
    <t>2010-2011</t>
  </si>
  <si>
    <t>2011-2012</t>
  </si>
  <si>
    <t>2012-2013</t>
  </si>
  <si>
    <t>2013-2014</t>
  </si>
  <si>
    <t>Total</t>
  </si>
  <si>
    <t>NA</t>
  </si>
  <si>
    <t>US/KIL</t>
  </si>
  <si>
    <t>* Mercado Internacional: Ventas de las compañías Nacionales al exterior más las ventas de las compañías del exterior</t>
  </si>
  <si>
    <t>Colombia</t>
  </si>
  <si>
    <t>NEGOCIO / business unit</t>
  </si>
  <si>
    <t>Cárnico / cold cuts</t>
  </si>
  <si>
    <t>Galletas / biscuits</t>
  </si>
  <si>
    <t>Chocolates / Chocolates</t>
  </si>
  <si>
    <t>Café / Coffee</t>
  </si>
  <si>
    <t>Helados / Ice cream</t>
  </si>
  <si>
    <t>Pastas / Pata</t>
  </si>
  <si>
    <t>Otros / Others</t>
  </si>
  <si>
    <t>Total / Total</t>
  </si>
  <si>
    <t>TMLUC / TMLUC</t>
  </si>
  <si>
    <t>Internacional / International</t>
  </si>
  <si>
    <t>NEGOCIO / Business unit</t>
  </si>
  <si>
    <t>* Internacional / International</t>
  </si>
  <si>
    <t>* International markets: includes exports from Colombia plus sales from international operations</t>
  </si>
  <si>
    <t>Millones - million COP / Año - year</t>
  </si>
  <si>
    <t>MILES DOLARES / thousand dollars</t>
  </si>
  <si>
    <t>TONELADAS AÑO / tons per year</t>
  </si>
  <si>
    <t>VAR (%) PRECIO - price /TON</t>
  </si>
  <si>
    <t>2015</t>
  </si>
  <si>
    <t>A. Consumidor / Consumer Food</t>
  </si>
  <si>
    <t>2014-2015</t>
  </si>
  <si>
    <t>VAR (%)  $ Mill</t>
  </si>
  <si>
    <t>VAR (%) Toneladas</t>
  </si>
  <si>
    <t>VAR (%)  Miles US</t>
  </si>
  <si>
    <t>Subtotal / Subtotal</t>
  </si>
  <si>
    <t>Informe Toneladas / Volume report</t>
  </si>
  <si>
    <t>PERIODO / period YT</t>
  </si>
  <si>
    <t>Var. (%)</t>
  </si>
  <si>
    <t>2016</t>
  </si>
  <si>
    <t>2015-2016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</si>
</sst>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_(* #,##0_);_(* \(#,##0\);_(* &quot;-&quot;??_);_(@_)"/>
    <numFmt numFmtId="178" formatCode="#,##0.0"/>
    <numFmt numFmtId="179" formatCode="#,##0.000"/>
    <numFmt numFmtId="180" formatCode="_(* #,##0.0_);_(* \(#,##0.0\);_(* &quot;-&quot;??_);_(@_)"/>
    <numFmt numFmtId="181" formatCode="0.000%"/>
    <numFmt numFmtId="182" formatCode="_(* #,##0.000_);_(* \(#,##0.000\);_(* &quot;-&quot;??_);_(@_)"/>
    <numFmt numFmtId="183" formatCode="#,##0.0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7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4F6228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6"/>
      <color rgb="FF4F6228"/>
      <name val="Calibri"/>
      <family val="2"/>
    </font>
    <font>
      <sz val="11"/>
      <color rgb="FFFFFFFF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3" fontId="0" fillId="0" borderId="0" xfId="0" applyNumberFormat="1" applyFont="1" applyAlignment="1">
      <alignment/>
    </xf>
    <xf numFmtId="0" fontId="46" fillId="33" borderId="0" xfId="0" applyFont="1" applyFill="1" applyAlignment="1">
      <alignment/>
    </xf>
    <xf numFmtId="49" fontId="47" fillId="33" borderId="0" xfId="0" applyNumberFormat="1" applyFont="1" applyFill="1" applyAlignment="1">
      <alignment horizontal="center"/>
    </xf>
    <xf numFmtId="176" fontId="0" fillId="0" borderId="0" xfId="55" applyNumberFormat="1" applyFont="1" applyAlignment="1">
      <alignment/>
    </xf>
    <xf numFmtId="0" fontId="0" fillId="0" borderId="10" xfId="0" applyFont="1" applyBorder="1" applyAlignment="1">
      <alignment/>
    </xf>
    <xf numFmtId="177" fontId="0" fillId="0" borderId="10" xfId="49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6" fontId="0" fillId="0" borderId="10" xfId="55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76" fontId="23" fillId="0" borderId="0" xfId="55" applyNumberFormat="1" applyFont="1" applyAlignment="1">
      <alignment/>
    </xf>
    <xf numFmtId="176" fontId="0" fillId="0" borderId="0" xfId="55" applyNumberFormat="1" applyFont="1" applyAlignment="1">
      <alignment horizontal="right"/>
    </xf>
    <xf numFmtId="176" fontId="0" fillId="0" borderId="0" xfId="55" applyNumberFormat="1" applyFont="1" applyBorder="1" applyAlignment="1">
      <alignment/>
    </xf>
    <xf numFmtId="177" fontId="0" fillId="0" borderId="0" xfId="49" applyNumberFormat="1" applyFont="1" applyAlignment="1">
      <alignment/>
    </xf>
    <xf numFmtId="177" fontId="0" fillId="0" borderId="0" xfId="49" applyNumberFormat="1" applyFont="1" applyBorder="1" applyAlignment="1">
      <alignment/>
    </xf>
    <xf numFmtId="176" fontId="45" fillId="0" borderId="0" xfId="55" applyNumberFormat="1" applyFont="1" applyAlignment="1">
      <alignment/>
    </xf>
    <xf numFmtId="177" fontId="0" fillId="0" borderId="0" xfId="0" applyNumberFormat="1" applyFont="1" applyAlignment="1">
      <alignment/>
    </xf>
    <xf numFmtId="17" fontId="4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7" fillId="33" borderId="0" xfId="0" applyNumberFormat="1" applyFont="1" applyFill="1" applyAlignment="1">
      <alignment horizontal="center" shrinkToFit="1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shrinkToFit="1"/>
    </xf>
    <xf numFmtId="49" fontId="47" fillId="33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47" fillId="33" borderId="0" xfId="0" applyFont="1" applyFill="1" applyBorder="1" applyAlignment="1">
      <alignment horizontal="centerContinuous" wrapText="1"/>
    </xf>
    <xf numFmtId="0" fontId="47" fillId="33" borderId="0" xfId="0" applyFont="1" applyFill="1" applyBorder="1" applyAlignment="1">
      <alignment horizontal="centerContinuous"/>
    </xf>
    <xf numFmtId="171" fontId="49" fillId="0" borderId="0" xfId="49" applyFont="1" applyBorder="1" applyAlignment="1">
      <alignment/>
    </xf>
    <xf numFmtId="0" fontId="4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49" applyNumberFormat="1" applyFont="1" applyBorder="1" applyAlignment="1">
      <alignment/>
    </xf>
    <xf numFmtId="176" fontId="0" fillId="0" borderId="0" xfId="55" applyNumberFormat="1" applyFont="1" applyAlignment="1">
      <alignment/>
    </xf>
    <xf numFmtId="0" fontId="0" fillId="0" borderId="0" xfId="0" applyAlignment="1" quotePrefix="1">
      <alignment horizontal="left"/>
    </xf>
    <xf numFmtId="177" fontId="0" fillId="0" borderId="0" xfId="49" applyNumberFormat="1" applyFont="1" applyAlignment="1">
      <alignment/>
    </xf>
    <xf numFmtId="176" fontId="0" fillId="0" borderId="0" xfId="55" applyNumberFormat="1" applyFont="1" applyAlignment="1">
      <alignment/>
    </xf>
    <xf numFmtId="176" fontId="0" fillId="0" borderId="10" xfId="55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7" fontId="0" fillId="0" borderId="0" xfId="49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179" fontId="23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179" fontId="0" fillId="0" borderId="10" xfId="49" applyNumberFormat="1" applyFont="1" applyBorder="1" applyAlignment="1">
      <alignment/>
    </xf>
    <xf numFmtId="182" fontId="0" fillId="0" borderId="0" xfId="49" applyNumberFormat="1" applyFont="1" applyAlignment="1">
      <alignment/>
    </xf>
    <xf numFmtId="182" fontId="0" fillId="0" borderId="10" xfId="49" applyNumberFormat="1" applyFont="1" applyBorder="1" applyAlignment="1">
      <alignment/>
    </xf>
    <xf numFmtId="182" fontId="23" fillId="0" borderId="0" xfId="0" applyNumberFormat="1" applyFont="1" applyAlignment="1">
      <alignment/>
    </xf>
    <xf numFmtId="49" fontId="47" fillId="33" borderId="0" xfId="0" applyNumberFormat="1" applyFont="1" applyFill="1" applyAlignment="1" quotePrefix="1">
      <alignment horizontal="center" shrinkToFit="1"/>
    </xf>
    <xf numFmtId="176" fontId="0" fillId="0" borderId="0" xfId="55" applyNumberFormat="1" applyFont="1" applyAlignment="1">
      <alignment horizontal="right"/>
    </xf>
    <xf numFmtId="0" fontId="47" fillId="33" borderId="0" xfId="0" applyFont="1" applyFill="1" applyBorder="1" applyAlignment="1">
      <alignment horizontal="center" shrinkToFit="1"/>
    </xf>
    <xf numFmtId="3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 horizontal="centerContinuous" shrinkToFit="1"/>
    </xf>
    <xf numFmtId="49" fontId="47" fillId="0" borderId="0" xfId="0" applyNumberFormat="1" applyFont="1" applyFill="1" applyAlignment="1">
      <alignment horizontal="center"/>
    </xf>
    <xf numFmtId="179" fontId="0" fillId="0" borderId="0" xfId="49" applyNumberFormat="1" applyFont="1" applyFill="1" applyBorder="1" applyAlignment="1">
      <alignment/>
    </xf>
    <xf numFmtId="179" fontId="23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2" fontId="0" fillId="0" borderId="0" xfId="49" applyNumberFormat="1" applyFont="1" applyFill="1" applyBorder="1" applyAlignment="1">
      <alignment/>
    </xf>
    <xf numFmtId="182" fontId="23" fillId="0" borderId="0" xfId="0" applyNumberFormat="1" applyFont="1" applyFill="1" applyAlignment="1">
      <alignment/>
    </xf>
    <xf numFmtId="182" fontId="0" fillId="0" borderId="0" xfId="49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6" fontId="0" fillId="0" borderId="0" xfId="55" applyNumberFormat="1" applyFont="1" applyAlignment="1">
      <alignment horizontal="right"/>
    </xf>
    <xf numFmtId="9" fontId="0" fillId="0" borderId="10" xfId="55" applyNumberFormat="1" applyFont="1" applyBorder="1" applyAlignment="1">
      <alignment horizontal="right"/>
    </xf>
    <xf numFmtId="0" fontId="22" fillId="0" borderId="0" xfId="0" applyFont="1" applyAlignment="1" quotePrefix="1">
      <alignment horizontal="left"/>
    </xf>
    <xf numFmtId="0" fontId="23" fillId="0" borderId="0" xfId="0" applyFont="1" applyAlignment="1">
      <alignment/>
    </xf>
    <xf numFmtId="3" fontId="45" fillId="0" borderId="0" xfId="0" applyNumberFormat="1" applyFont="1" applyBorder="1" applyAlignment="1">
      <alignment/>
    </xf>
    <xf numFmtId="0" fontId="0" fillId="0" borderId="10" xfId="0" applyBorder="1" applyAlignment="1" quotePrefix="1">
      <alignment horizontal="left"/>
    </xf>
    <xf numFmtId="176" fontId="0" fillId="0" borderId="0" xfId="55" applyNumberFormat="1" applyFont="1" applyAlignment="1">
      <alignment horizontal="right"/>
    </xf>
    <xf numFmtId="0" fontId="44" fillId="0" borderId="0" xfId="0" applyFont="1" applyAlignment="1" quotePrefix="1">
      <alignment horizontal="left"/>
    </xf>
    <xf numFmtId="49" fontId="47" fillId="33" borderId="11" xfId="0" applyNumberFormat="1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3" fontId="0" fillId="0" borderId="11" xfId="0" applyNumberFormat="1" applyFont="1" applyBorder="1" applyAlignment="1">
      <alignment/>
    </xf>
    <xf numFmtId="177" fontId="0" fillId="0" borderId="12" xfId="49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5" fillId="0" borderId="11" xfId="0" applyNumberFormat="1" applyFont="1" applyBorder="1" applyAlignment="1">
      <alignment/>
    </xf>
    <xf numFmtId="49" fontId="47" fillId="33" borderId="0" xfId="0" applyNumberFormat="1" applyFont="1" applyFill="1" applyAlignment="1" quotePrefix="1">
      <alignment horizontal="center"/>
    </xf>
    <xf numFmtId="3" fontId="0" fillId="0" borderId="12" xfId="0" applyNumberFormat="1" applyFont="1" applyBorder="1" applyAlignment="1">
      <alignment/>
    </xf>
    <xf numFmtId="176" fontId="0" fillId="0" borderId="10" xfId="55" applyNumberFormat="1" applyFont="1" applyBorder="1" applyAlignment="1">
      <alignment horizontal="right"/>
    </xf>
    <xf numFmtId="0" fontId="47" fillId="33" borderId="11" xfId="0" applyFont="1" applyFill="1" applyBorder="1" applyAlignment="1">
      <alignment horizontal="centerContinuous" shrinkToFit="1"/>
    </xf>
    <xf numFmtId="0" fontId="47" fillId="33" borderId="0" xfId="0" applyFont="1" applyFill="1" applyAlignment="1">
      <alignment horizontal="centerContinuous"/>
    </xf>
    <xf numFmtId="179" fontId="0" fillId="0" borderId="11" xfId="0" applyNumberFormat="1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2" xfId="0" applyNumberFormat="1" applyFill="1" applyBorder="1" applyAlignment="1">
      <alignment/>
    </xf>
    <xf numFmtId="179" fontId="23" fillId="0" borderId="11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23" fillId="0" borderId="11" xfId="0" applyNumberFormat="1" applyFont="1" applyBorder="1" applyAlignment="1">
      <alignment/>
    </xf>
    <xf numFmtId="176" fontId="45" fillId="0" borderId="0" xfId="55" applyNumberFormat="1" applyFont="1" applyAlignment="1">
      <alignment horizontal="right"/>
    </xf>
    <xf numFmtId="176" fontId="0" fillId="0" borderId="10" xfId="55" applyNumberFormat="1" applyFont="1" applyBorder="1" applyAlignment="1">
      <alignment horizontal="right"/>
    </xf>
    <xf numFmtId="49" fontId="47" fillId="33" borderId="11" xfId="0" applyNumberFormat="1" applyFont="1" applyFill="1" applyBorder="1" applyAlignment="1" quotePrefix="1">
      <alignment horizontal="center"/>
    </xf>
    <xf numFmtId="176" fontId="0" fillId="0" borderId="0" xfId="55" applyNumberFormat="1" applyFont="1" applyAlignment="1">
      <alignment horizontal="right"/>
    </xf>
    <xf numFmtId="176" fontId="0" fillId="0" borderId="10" xfId="55" applyNumberFormat="1" applyFont="1" applyBorder="1" applyAlignment="1">
      <alignment horizontal="right"/>
    </xf>
    <xf numFmtId="0" fontId="47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shrinkToFit="1"/>
    </xf>
    <xf numFmtId="0" fontId="47" fillId="33" borderId="0" xfId="0" applyFont="1" applyFill="1" applyBorder="1" applyAlignment="1">
      <alignment horizontal="center" shrinkToFi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4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3" sqref="M23"/>
    </sheetView>
  </sheetViews>
  <sheetFormatPr defaultColWidth="11.421875" defaultRowHeight="15"/>
  <cols>
    <col min="1" max="1" width="29.7109375" style="0" customWidth="1"/>
    <col min="2" max="10" width="9.140625" style="0" bestFit="1" customWidth="1"/>
    <col min="11" max="11" width="10.57421875" style="2" bestFit="1" customWidth="1"/>
    <col min="12" max="12" width="11.00390625" style="2" customWidth="1"/>
    <col min="13" max="13" width="10.28125" style="2" customWidth="1"/>
    <col min="14" max="14" width="8.57421875" style="2" bestFit="1" customWidth="1"/>
    <col min="15" max="15" width="2.7109375" style="2" customWidth="1"/>
    <col min="16" max="16" width="8.140625" style="0" customWidth="1"/>
    <col min="17" max="19" width="9.57421875" style="0" customWidth="1"/>
    <col min="20" max="20" width="8.28125" style="0" customWidth="1"/>
    <col min="21" max="21" width="9.421875" style="0" customWidth="1"/>
    <col min="22" max="22" width="8.7109375" style="0" customWidth="1"/>
    <col min="23" max="23" width="8.7109375" style="23" customWidth="1"/>
    <col min="24" max="24" width="8.57421875" style="0" customWidth="1"/>
    <col min="25" max="25" width="9.00390625" style="2" bestFit="1" customWidth="1"/>
    <col min="26" max="27" width="9.140625" style="2" bestFit="1" customWidth="1"/>
    <col min="28" max="28" width="8.57421875" style="2" bestFit="1" customWidth="1"/>
    <col min="29" max="29" width="2.7109375" style="0" customWidth="1"/>
    <col min="30" max="38" width="8.421875" style="0" bestFit="1" customWidth="1"/>
    <col min="39" max="39" width="8.00390625" style="2" bestFit="1" customWidth="1"/>
    <col min="40" max="41" width="8.57421875" style="2" customWidth="1"/>
    <col min="42" max="42" width="8.7109375" style="2" customWidth="1"/>
    <col min="43" max="43" width="2.140625" style="66" customWidth="1"/>
    <col min="44" max="52" width="8.00390625" style="2" customWidth="1"/>
    <col min="53" max="53" width="1.8515625" style="66" customWidth="1"/>
    <col min="54" max="62" width="8.00390625" style="2" customWidth="1"/>
    <col min="63" max="63" width="2.7109375" style="0" customWidth="1"/>
    <col min="64" max="70" width="8.28125" style="0" customWidth="1"/>
    <col min="71" max="71" width="9.140625" style="0" customWidth="1"/>
    <col min="72" max="72" width="8.57421875" style="0" customWidth="1"/>
  </cols>
  <sheetData>
    <row r="1" spans="1:70" ht="26.25">
      <c r="A1" s="84" t="s">
        <v>47</v>
      </c>
      <c r="B1" s="1"/>
      <c r="C1" s="1"/>
      <c r="D1" s="1"/>
      <c r="E1" s="1"/>
      <c r="F1" s="1"/>
      <c r="G1" s="1"/>
      <c r="H1" s="1"/>
      <c r="I1" s="2"/>
      <c r="J1" s="2"/>
      <c r="P1" s="2"/>
      <c r="Q1" s="2"/>
      <c r="R1" s="2"/>
      <c r="S1" s="2"/>
      <c r="T1" s="2"/>
      <c r="U1" s="2"/>
      <c r="V1" s="2"/>
      <c r="X1" s="2"/>
      <c r="AC1" s="2"/>
      <c r="AD1" s="2"/>
      <c r="AE1" s="2"/>
      <c r="AF1" s="2"/>
      <c r="AG1" s="2"/>
      <c r="AH1" s="2"/>
      <c r="AI1" s="2"/>
      <c r="AJ1" s="2"/>
      <c r="AK1" s="2"/>
      <c r="AL1" s="2"/>
      <c r="BK1" s="2"/>
      <c r="BL1" s="2"/>
      <c r="BM1" s="2"/>
      <c r="BN1" s="2"/>
      <c r="BO1" s="2"/>
      <c r="BP1" s="2"/>
      <c r="BQ1" s="2"/>
      <c r="BR1" s="2"/>
    </row>
    <row r="2" spans="1:70" ht="21">
      <c r="A2" s="22">
        <v>42522</v>
      </c>
      <c r="B2" s="2"/>
      <c r="C2" s="2"/>
      <c r="D2" s="2"/>
      <c r="E2" s="2"/>
      <c r="F2" s="2"/>
      <c r="G2" s="2"/>
      <c r="H2" s="2"/>
      <c r="I2" s="2"/>
      <c r="J2" s="2"/>
      <c r="P2" s="2"/>
      <c r="Q2" s="2"/>
      <c r="R2" s="2"/>
      <c r="S2" s="2"/>
      <c r="T2" s="2"/>
      <c r="U2" s="2"/>
      <c r="V2" s="2"/>
      <c r="X2" s="2"/>
      <c r="AC2" s="2"/>
      <c r="AD2" s="2"/>
      <c r="AE2" s="2"/>
      <c r="AF2" s="2"/>
      <c r="AG2" s="2"/>
      <c r="AH2" s="2"/>
      <c r="AI2" s="2"/>
      <c r="AJ2" s="2"/>
      <c r="AK2" s="2"/>
      <c r="AL2" s="2"/>
      <c r="BK2" s="2"/>
      <c r="BL2" s="2"/>
      <c r="BM2" s="2"/>
      <c r="BN2" s="2"/>
      <c r="BO2" s="2"/>
      <c r="BP2" s="2"/>
      <c r="BQ2" s="2"/>
      <c r="BR2" s="2"/>
    </row>
    <row r="3" spans="1:70" ht="15">
      <c r="A3" s="3"/>
      <c r="B3" s="27"/>
      <c r="C3" s="27"/>
      <c r="D3" s="27"/>
      <c r="E3" s="27"/>
      <c r="F3" s="27"/>
      <c r="G3" s="27"/>
      <c r="H3" s="27"/>
      <c r="I3" s="27"/>
      <c r="J3" s="27"/>
      <c r="P3" s="2"/>
      <c r="Q3" s="2"/>
      <c r="R3" s="2"/>
      <c r="S3" s="2"/>
      <c r="T3" s="2"/>
      <c r="U3" s="2"/>
      <c r="V3" s="2"/>
      <c r="X3" s="2"/>
      <c r="AC3" s="2"/>
      <c r="AD3" s="2"/>
      <c r="AE3" s="2"/>
      <c r="AF3" s="2"/>
      <c r="AG3" s="2"/>
      <c r="AH3" s="2"/>
      <c r="AI3" s="2"/>
      <c r="AJ3" s="2"/>
      <c r="AK3" s="2"/>
      <c r="AL3" s="2"/>
      <c r="BK3" s="2"/>
      <c r="BL3" s="2"/>
      <c r="BM3" s="2"/>
      <c r="BN3" s="2"/>
      <c r="BO3" s="2"/>
      <c r="BP3" s="2"/>
      <c r="BQ3" s="2"/>
      <c r="BR3" s="2"/>
    </row>
    <row r="4" spans="1:70" ht="15">
      <c r="A4" s="3"/>
      <c r="B4" s="27"/>
      <c r="C4" s="27"/>
      <c r="D4" s="27"/>
      <c r="E4" s="27"/>
      <c r="F4" s="27"/>
      <c r="G4" s="27"/>
      <c r="H4" s="27"/>
      <c r="I4" s="28"/>
      <c r="J4" s="27"/>
      <c r="P4" s="2"/>
      <c r="Q4" s="2"/>
      <c r="R4" s="2"/>
      <c r="S4" s="2"/>
      <c r="T4" s="2"/>
      <c r="U4" s="4"/>
      <c r="V4" s="4"/>
      <c r="W4" s="24"/>
      <c r="X4" s="4"/>
      <c r="Y4" s="4"/>
      <c r="AC4" s="2"/>
      <c r="AD4" s="2"/>
      <c r="AE4" s="2"/>
      <c r="AF4" s="2"/>
      <c r="AG4" s="2"/>
      <c r="AH4" s="2"/>
      <c r="AI4" s="2"/>
      <c r="AJ4" s="2"/>
      <c r="AK4" s="4"/>
      <c r="AL4" s="2"/>
      <c r="AM4" s="4"/>
      <c r="AN4" s="4"/>
      <c r="AO4" s="4"/>
      <c r="AQ4" s="67"/>
      <c r="AR4" s="4"/>
      <c r="AS4" s="4"/>
      <c r="AT4" s="4"/>
      <c r="AU4" s="4"/>
      <c r="AV4" s="4"/>
      <c r="AW4" s="4"/>
      <c r="AX4" s="4"/>
      <c r="AY4" s="4"/>
      <c r="AZ4" s="4"/>
      <c r="BA4" s="67"/>
      <c r="BB4" s="4"/>
      <c r="BC4" s="4"/>
      <c r="BD4" s="4"/>
      <c r="BE4" s="4"/>
      <c r="BF4" s="4"/>
      <c r="BG4" s="4"/>
      <c r="BH4" s="4"/>
      <c r="BI4" s="4"/>
      <c r="BJ4" s="4"/>
      <c r="BK4" s="2"/>
      <c r="BL4" s="2"/>
      <c r="BM4" s="2"/>
      <c r="BN4" s="2"/>
      <c r="BO4" s="2"/>
      <c r="BP4" s="2"/>
      <c r="BQ4" s="2"/>
      <c r="BR4" s="2"/>
    </row>
    <row r="5" spans="1:72" ht="15.75">
      <c r="A5" s="5" t="s">
        <v>21</v>
      </c>
      <c r="B5" s="113" t="s">
        <v>36</v>
      </c>
      <c r="C5" s="113"/>
      <c r="D5" s="113"/>
      <c r="E5" s="113"/>
      <c r="F5" s="113"/>
      <c r="G5" s="113"/>
      <c r="H5" s="113"/>
      <c r="I5" s="113"/>
      <c r="J5" s="29"/>
      <c r="K5" s="64"/>
      <c r="L5" s="114" t="s">
        <v>48</v>
      </c>
      <c r="M5" s="115"/>
      <c r="N5" s="115"/>
      <c r="P5" s="113" t="s">
        <v>38</v>
      </c>
      <c r="Q5" s="113"/>
      <c r="R5" s="113"/>
      <c r="S5" s="113"/>
      <c r="T5" s="113"/>
      <c r="U5" s="113"/>
      <c r="V5" s="113"/>
      <c r="W5" s="113"/>
      <c r="X5" s="113"/>
      <c r="Y5" s="29"/>
      <c r="Z5" s="114" t="s">
        <v>48</v>
      </c>
      <c r="AA5" s="115"/>
      <c r="AB5" s="115"/>
      <c r="AC5" s="2"/>
      <c r="AD5" s="116" t="s">
        <v>0</v>
      </c>
      <c r="AE5" s="116"/>
      <c r="AF5" s="116"/>
      <c r="AG5" s="116"/>
      <c r="AH5" s="116"/>
      <c r="AI5" s="116"/>
      <c r="AJ5" s="116"/>
      <c r="AK5" s="113"/>
      <c r="AL5" s="29"/>
      <c r="AM5" s="29"/>
      <c r="AN5" s="97" t="s">
        <v>48</v>
      </c>
      <c r="AO5" s="29"/>
      <c r="AP5" s="98"/>
      <c r="AQ5" s="68"/>
      <c r="AR5" s="117" t="s">
        <v>43</v>
      </c>
      <c r="AS5" s="117"/>
      <c r="AT5" s="117"/>
      <c r="AU5" s="117"/>
      <c r="AV5" s="117"/>
      <c r="AW5" s="117"/>
      <c r="AX5" s="117"/>
      <c r="AY5" s="117"/>
      <c r="AZ5" s="117"/>
      <c r="BA5" s="68"/>
      <c r="BB5" s="117" t="s">
        <v>44</v>
      </c>
      <c r="BC5" s="117"/>
      <c r="BD5" s="117"/>
      <c r="BE5" s="117"/>
      <c r="BF5" s="117"/>
      <c r="BG5" s="117"/>
      <c r="BH5" s="117"/>
      <c r="BI5" s="117"/>
      <c r="BJ5" s="117"/>
      <c r="BK5" s="2"/>
      <c r="BL5" s="116" t="s">
        <v>39</v>
      </c>
      <c r="BM5" s="116"/>
      <c r="BN5" s="116"/>
      <c r="BO5" s="116"/>
      <c r="BP5" s="116"/>
      <c r="BQ5" s="116"/>
      <c r="BR5" s="116"/>
      <c r="BS5" s="116"/>
      <c r="BT5" s="116"/>
    </row>
    <row r="6" spans="1:72" ht="15.75">
      <c r="A6" s="5" t="s">
        <v>22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6" t="s">
        <v>40</v>
      </c>
      <c r="L6" s="85" t="s">
        <v>40</v>
      </c>
      <c r="M6" s="94" t="s">
        <v>50</v>
      </c>
      <c r="N6" s="86" t="s">
        <v>49</v>
      </c>
      <c r="P6" s="30" t="s">
        <v>1</v>
      </c>
      <c r="Q6" s="30" t="s">
        <v>2</v>
      </c>
      <c r="R6" s="30" t="s">
        <v>3</v>
      </c>
      <c r="S6" s="30" t="s">
        <v>4</v>
      </c>
      <c r="T6" s="30" t="s">
        <v>5</v>
      </c>
      <c r="U6" s="30" t="s">
        <v>6</v>
      </c>
      <c r="V6" s="30" t="s">
        <v>7</v>
      </c>
      <c r="W6" s="30" t="s">
        <v>8</v>
      </c>
      <c r="X6" s="6" t="s">
        <v>9</v>
      </c>
      <c r="Y6" s="6" t="s">
        <v>40</v>
      </c>
      <c r="Z6" s="85" t="s">
        <v>40</v>
      </c>
      <c r="AA6" s="94" t="s">
        <v>50</v>
      </c>
      <c r="AB6" s="86" t="s">
        <v>49</v>
      </c>
      <c r="AC6" s="2"/>
      <c r="AD6" s="6" t="s">
        <v>1</v>
      </c>
      <c r="AE6" s="6" t="s">
        <v>2</v>
      </c>
      <c r="AF6" s="6" t="s">
        <v>3</v>
      </c>
      <c r="AG6" s="6" t="s">
        <v>4</v>
      </c>
      <c r="AH6" s="6" t="s">
        <v>5</v>
      </c>
      <c r="AI6" s="6" t="s">
        <v>6</v>
      </c>
      <c r="AJ6" s="6" t="s">
        <v>7</v>
      </c>
      <c r="AK6" s="6" t="s">
        <v>8</v>
      </c>
      <c r="AL6" s="30" t="s">
        <v>9</v>
      </c>
      <c r="AM6" s="6" t="s">
        <v>40</v>
      </c>
      <c r="AN6" s="110" t="s">
        <v>40</v>
      </c>
      <c r="AO6" s="94" t="s">
        <v>50</v>
      </c>
      <c r="AP6" s="86" t="s">
        <v>49</v>
      </c>
      <c r="AQ6" s="69"/>
      <c r="AR6" s="25" t="s">
        <v>10</v>
      </c>
      <c r="AS6" s="25" t="s">
        <v>11</v>
      </c>
      <c r="AT6" s="25" t="s">
        <v>12</v>
      </c>
      <c r="AU6" s="25" t="s">
        <v>13</v>
      </c>
      <c r="AV6" s="25" t="s">
        <v>14</v>
      </c>
      <c r="AW6" s="25" t="s">
        <v>15</v>
      </c>
      <c r="AX6" s="25" t="s">
        <v>16</v>
      </c>
      <c r="AY6" s="62" t="s">
        <v>42</v>
      </c>
      <c r="AZ6" s="62" t="s">
        <v>51</v>
      </c>
      <c r="BA6" s="69"/>
      <c r="BB6" s="25" t="s">
        <v>10</v>
      </c>
      <c r="BC6" s="25" t="s">
        <v>11</v>
      </c>
      <c r="BD6" s="25" t="s">
        <v>12</v>
      </c>
      <c r="BE6" s="25" t="s">
        <v>13</v>
      </c>
      <c r="BF6" s="25" t="s">
        <v>14</v>
      </c>
      <c r="BG6" s="25" t="s">
        <v>15</v>
      </c>
      <c r="BH6" s="25" t="s">
        <v>16</v>
      </c>
      <c r="BI6" s="62" t="s">
        <v>42</v>
      </c>
      <c r="BJ6" s="62" t="s">
        <v>51</v>
      </c>
      <c r="BK6" s="2"/>
      <c r="BL6" s="25" t="s">
        <v>10</v>
      </c>
      <c r="BM6" s="25" t="s">
        <v>11</v>
      </c>
      <c r="BN6" s="25" t="s">
        <v>12</v>
      </c>
      <c r="BO6" s="25" t="s">
        <v>13</v>
      </c>
      <c r="BP6" s="25" t="s">
        <v>14</v>
      </c>
      <c r="BQ6" s="25" t="s">
        <v>15</v>
      </c>
      <c r="BR6" s="25" t="s">
        <v>16</v>
      </c>
      <c r="BS6" s="62" t="s">
        <v>42</v>
      </c>
      <c r="BT6" s="62" t="s">
        <v>51</v>
      </c>
    </row>
    <row r="7" spans="1:72" ht="15">
      <c r="A7" s="2" t="s">
        <v>23</v>
      </c>
      <c r="B7" s="28">
        <v>743447</v>
      </c>
      <c r="C7" s="28">
        <v>853820</v>
      </c>
      <c r="D7" s="28">
        <v>945457</v>
      </c>
      <c r="E7" s="28">
        <v>1042578</v>
      </c>
      <c r="F7" s="28">
        <v>1113432</v>
      </c>
      <c r="G7" s="28">
        <v>1199844</v>
      </c>
      <c r="H7" s="28">
        <v>1274157</v>
      </c>
      <c r="I7" s="28">
        <v>1319999</v>
      </c>
      <c r="J7" s="28">
        <v>1460005.942347</v>
      </c>
      <c r="K7" s="4">
        <v>1572616.1191140001</v>
      </c>
      <c r="L7" s="87">
        <v>735420.581205</v>
      </c>
      <c r="M7" s="4">
        <v>794924.615642</v>
      </c>
      <c r="N7" s="45">
        <f aca="true" t="shared" si="0" ref="N7:N15">M7/L7-1</f>
        <v>0.08091157081775102</v>
      </c>
      <c r="O7" s="4"/>
      <c r="P7" s="41">
        <v>91267</v>
      </c>
      <c r="Q7" s="28">
        <v>101311</v>
      </c>
      <c r="R7" s="28">
        <v>109502</v>
      </c>
      <c r="S7" s="28">
        <v>97435</v>
      </c>
      <c r="T7" s="28">
        <v>102975</v>
      </c>
      <c r="U7" s="28">
        <v>113242</v>
      </c>
      <c r="V7" s="28">
        <v>135097</v>
      </c>
      <c r="W7" s="36">
        <v>146046.26954</v>
      </c>
      <c r="X7" s="4">
        <v>152793.05872200002</v>
      </c>
      <c r="Y7" s="47">
        <v>156672.792743</v>
      </c>
      <c r="Z7" s="87">
        <v>74640.691146</v>
      </c>
      <c r="AA7" s="4">
        <v>74327.350179</v>
      </c>
      <c r="AB7" s="45">
        <f aca="true" t="shared" si="1" ref="AB7:AB12">AA7/Z7-1</f>
        <v>-0.0041979912322500645</v>
      </c>
      <c r="AC7" s="4"/>
      <c r="AD7" s="52">
        <f aca="true" t="shared" si="2" ref="AD7:AO10">B7/P7</f>
        <v>8.145846801143897</v>
      </c>
      <c r="AE7" s="52">
        <f t="shared" si="2"/>
        <v>8.427712686677657</v>
      </c>
      <c r="AF7" s="52">
        <f t="shared" si="2"/>
        <v>8.634152800862084</v>
      </c>
      <c r="AG7" s="52">
        <f t="shared" si="2"/>
        <v>10.700241186431981</v>
      </c>
      <c r="AH7" s="52">
        <f t="shared" si="2"/>
        <v>10.812643845593591</v>
      </c>
      <c r="AI7" s="52">
        <f t="shared" si="2"/>
        <v>10.595397467370763</v>
      </c>
      <c r="AJ7" s="52">
        <f t="shared" si="2"/>
        <v>9.431423347668712</v>
      </c>
      <c r="AK7" s="52">
        <f t="shared" si="2"/>
        <v>9.03822469521189</v>
      </c>
      <c r="AL7" s="52">
        <f t="shared" si="2"/>
        <v>9.555446789002463</v>
      </c>
      <c r="AM7" s="56">
        <f t="shared" si="2"/>
        <v>10.037582732655178</v>
      </c>
      <c r="AN7" s="99">
        <f t="shared" si="2"/>
        <v>9.852810443119957</v>
      </c>
      <c r="AO7" s="56">
        <f t="shared" si="2"/>
        <v>10.694913968110129</v>
      </c>
      <c r="AP7" s="45">
        <f aca="true" t="shared" si="3" ref="AP7:AP12">AO7/AN7-1</f>
        <v>0.08546835746527504</v>
      </c>
      <c r="AQ7" s="57"/>
      <c r="AR7" s="45">
        <f aca="true" t="shared" si="4" ref="AR7:AY7">_xlfn.IFERROR(D7/C7-1,"")</f>
        <v>0.10732590007261478</v>
      </c>
      <c r="AS7" s="45">
        <f t="shared" si="4"/>
        <v>0.1027238679284197</v>
      </c>
      <c r="AT7" s="45">
        <f t="shared" si="4"/>
        <v>0.06796038282027816</v>
      </c>
      <c r="AU7" s="45">
        <f t="shared" si="4"/>
        <v>0.07760869096630962</v>
      </c>
      <c r="AV7" s="45">
        <f t="shared" si="4"/>
        <v>0.06193555162171083</v>
      </c>
      <c r="AW7" s="45">
        <f t="shared" si="4"/>
        <v>0.035978297807883974</v>
      </c>
      <c r="AX7" s="45">
        <f t="shared" si="4"/>
        <v>0.10606594576738315</v>
      </c>
      <c r="AY7" s="45">
        <f t="shared" si="4"/>
        <v>0.07712994413295071</v>
      </c>
      <c r="AZ7" s="45">
        <f>_xlfn.IFERROR(M7/L7-1,"")</f>
        <v>0.08091157081775102</v>
      </c>
      <c r="BA7" s="57"/>
      <c r="BB7" s="45">
        <f aca="true" t="shared" si="5" ref="BB7:BI7">_xlfn.IFERROR(R7/Q7-1,"")</f>
        <v>0.08085005576887005</v>
      </c>
      <c r="BC7" s="45">
        <f t="shared" si="5"/>
        <v>-0.11019890047670367</v>
      </c>
      <c r="BD7" s="45">
        <f t="shared" si="5"/>
        <v>0.05685841843280137</v>
      </c>
      <c r="BE7" s="45">
        <f t="shared" si="5"/>
        <v>0.09970381160475839</v>
      </c>
      <c r="BF7" s="45">
        <f t="shared" si="5"/>
        <v>0.19299376556401326</v>
      </c>
      <c r="BG7" s="45">
        <f t="shared" si="5"/>
        <v>0.08104746619095926</v>
      </c>
      <c r="BH7" s="45">
        <f t="shared" si="5"/>
        <v>0.04619624454120119</v>
      </c>
      <c r="BI7" s="45">
        <f t="shared" si="5"/>
        <v>0.025392082948342498</v>
      </c>
      <c r="BJ7" s="45">
        <f>_xlfn.IFERROR(AA7/Z7-1,"")</f>
        <v>-0.0041979912322500645</v>
      </c>
      <c r="BK7" s="2"/>
      <c r="BL7" s="45">
        <f aca="true" t="shared" si="6" ref="BL7:BR7">_xlfn.IFERROR(AF7/AE7-1,"")</f>
        <v>0.024495390607081724</v>
      </c>
      <c r="BM7" s="45">
        <f t="shared" si="6"/>
        <v>0.2392925436023794</v>
      </c>
      <c r="BN7" s="45">
        <f t="shared" si="6"/>
        <v>0.010504684633103167</v>
      </c>
      <c r="BO7" s="45">
        <f t="shared" si="6"/>
        <v>-0.020091883291926016</v>
      </c>
      <c r="BP7" s="45">
        <f t="shared" si="6"/>
        <v>-0.10985657907469604</v>
      </c>
      <c r="BQ7" s="45">
        <f t="shared" si="6"/>
        <v>-0.04169027706237094</v>
      </c>
      <c r="BR7" s="45">
        <f t="shared" si="6"/>
        <v>0.05722607162716131</v>
      </c>
      <c r="BS7" s="45">
        <f>_xlfn.IFERROR(AM7/AL7-1,"")</f>
        <v>0.05045666145172967</v>
      </c>
      <c r="BT7" s="45">
        <f>_xlfn.IFERROR(AO7/AN7-1,"")</f>
        <v>0.08546835746527504</v>
      </c>
    </row>
    <row r="8" spans="1:72" ht="15">
      <c r="A8" s="2" t="s">
        <v>24</v>
      </c>
      <c r="B8" s="28">
        <v>401043</v>
      </c>
      <c r="C8" s="28">
        <v>449755</v>
      </c>
      <c r="D8" s="28">
        <v>520583</v>
      </c>
      <c r="E8" s="28">
        <v>532112</v>
      </c>
      <c r="F8" s="28">
        <v>538447</v>
      </c>
      <c r="G8" s="28">
        <v>596613</v>
      </c>
      <c r="H8" s="28">
        <v>658706</v>
      </c>
      <c r="I8" s="28">
        <v>648518</v>
      </c>
      <c r="J8" s="28">
        <v>704103.642783</v>
      </c>
      <c r="K8" s="4">
        <v>785407.193721</v>
      </c>
      <c r="L8" s="87">
        <v>351945.54826300003</v>
      </c>
      <c r="M8" s="4">
        <v>390880.96200199996</v>
      </c>
      <c r="N8" s="45">
        <f t="shared" si="0"/>
        <v>0.11062908433183094</v>
      </c>
      <c r="O8" s="4"/>
      <c r="P8" s="28">
        <v>114663</v>
      </c>
      <c r="Q8" s="28">
        <v>128772</v>
      </c>
      <c r="R8" s="28">
        <v>121588</v>
      </c>
      <c r="S8" s="28">
        <v>110580</v>
      </c>
      <c r="T8" s="28">
        <v>105788</v>
      </c>
      <c r="U8" s="28">
        <v>107011</v>
      </c>
      <c r="V8" s="28">
        <v>158112</v>
      </c>
      <c r="W8" s="36">
        <v>163079.725639</v>
      </c>
      <c r="X8" s="4">
        <v>175560.185719</v>
      </c>
      <c r="Y8" s="47">
        <v>185197.82294399999</v>
      </c>
      <c r="Z8" s="87">
        <v>87437.48715200002</v>
      </c>
      <c r="AA8" s="4">
        <v>87463.887824</v>
      </c>
      <c r="AB8" s="45">
        <f t="shared" si="1"/>
        <v>0.00030193767982034103</v>
      </c>
      <c r="AC8" s="4"/>
      <c r="AD8" s="52">
        <f t="shared" si="2"/>
        <v>3.4975798644724105</v>
      </c>
      <c r="AE8" s="52">
        <f t="shared" si="2"/>
        <v>3.4926459168142143</v>
      </c>
      <c r="AF8" s="52">
        <f t="shared" si="2"/>
        <v>4.2815327170444455</v>
      </c>
      <c r="AG8" s="52">
        <f t="shared" si="2"/>
        <v>4.812009404955688</v>
      </c>
      <c r="AH8" s="52">
        <f t="shared" si="2"/>
        <v>5.0898684160774375</v>
      </c>
      <c r="AI8" s="52">
        <f t="shared" si="2"/>
        <v>5.575249273439179</v>
      </c>
      <c r="AJ8" s="52">
        <f t="shared" si="2"/>
        <v>4.166072151386359</v>
      </c>
      <c r="AK8" s="52">
        <f t="shared" si="2"/>
        <v>3.97669297920936</v>
      </c>
      <c r="AL8" s="52">
        <f t="shared" si="2"/>
        <v>4.010611175303618</v>
      </c>
      <c r="AM8" s="56">
        <f t="shared" si="2"/>
        <v>4.240909429904535</v>
      </c>
      <c r="AN8" s="99">
        <f t="shared" si="2"/>
        <v>4.025110507249404</v>
      </c>
      <c r="AO8" s="56">
        <f t="shared" si="2"/>
        <v>4.4690554207761</v>
      </c>
      <c r="AP8" s="45">
        <f t="shared" si="3"/>
        <v>0.11029384478441817</v>
      </c>
      <c r="AQ8" s="57"/>
      <c r="AR8" s="45">
        <f aca="true" t="shared" si="7" ref="AR8:AR14">_xlfn.IFERROR(D8/C8-1,"")</f>
        <v>0.15748129537192468</v>
      </c>
      <c r="AS8" s="45">
        <f aca="true" t="shared" si="8" ref="AS8:AS14">_xlfn.IFERROR(E8/D8-1,"")</f>
        <v>0.022146324409364038</v>
      </c>
      <c r="AT8" s="45">
        <f aca="true" t="shared" si="9" ref="AT8:AT14">_xlfn.IFERROR(F8/E8-1,"")</f>
        <v>0.011905388339296996</v>
      </c>
      <c r="AU8" s="45">
        <f aca="true" t="shared" si="10" ref="AU8:AU14">_xlfn.IFERROR(G8/F8-1,"")</f>
        <v>0.10802548811675061</v>
      </c>
      <c r="AV8" s="45">
        <f aca="true" t="shared" si="11" ref="AV8:AV14">_xlfn.IFERROR(H8/G8-1,"")</f>
        <v>0.10407584145836579</v>
      </c>
      <c r="AW8" s="45">
        <f aca="true" t="shared" si="12" ref="AW8:AW14">_xlfn.IFERROR(I8/H8-1,"")</f>
        <v>-0.015466687718041161</v>
      </c>
      <c r="AX8" s="45">
        <f aca="true" t="shared" si="13" ref="AX8:AX14">_xlfn.IFERROR(J8/I8-1,"")</f>
        <v>0.08571179640811821</v>
      </c>
      <c r="AY8" s="45">
        <f aca="true" t="shared" si="14" ref="AY8:AY14">_xlfn.IFERROR(K8/J8-1,"")</f>
        <v>0.11547099886693402</v>
      </c>
      <c r="AZ8" s="45">
        <f aca="true" t="shared" si="15" ref="AZ8:AZ14">_xlfn.IFERROR(M8/L8-1,"")</f>
        <v>0.11062908433183094</v>
      </c>
      <c r="BA8" s="57"/>
      <c r="BB8" s="45">
        <f aca="true" t="shared" si="16" ref="BB8:BB14">_xlfn.IFERROR(R8/Q8-1,"")</f>
        <v>-0.05578852545584445</v>
      </c>
      <c r="BC8" s="45">
        <f aca="true" t="shared" si="17" ref="BC8:BC14">_xlfn.IFERROR(S8/R8-1,"")</f>
        <v>-0.09053525018916342</v>
      </c>
      <c r="BD8" s="45">
        <f aca="true" t="shared" si="18" ref="BD8:BD14">_xlfn.IFERROR(T8/S8-1,"")</f>
        <v>-0.043335141978657954</v>
      </c>
      <c r="BE8" s="45">
        <f aca="true" t="shared" si="19" ref="BE8:BE14">_xlfn.IFERROR(U8/T8-1,"")</f>
        <v>0.011560857564185012</v>
      </c>
      <c r="BF8" s="45">
        <f aca="true" t="shared" si="20" ref="BF8:BF14">_xlfn.IFERROR(V8/U8-1,"")</f>
        <v>0.477530347347469</v>
      </c>
      <c r="BG8" s="45">
        <f aca="true" t="shared" si="21" ref="BG8:BG14">_xlfn.IFERROR(W8/V8-1,"")</f>
        <v>0.03141902979533495</v>
      </c>
      <c r="BH8" s="45">
        <f aca="true" t="shared" si="22" ref="BH8:BH14">_xlfn.IFERROR(X8/W8-1,"")</f>
        <v>0.07652980792736463</v>
      </c>
      <c r="BI8" s="45">
        <f aca="true" t="shared" si="23" ref="BI8:BI14">_xlfn.IFERROR(Y8/X8-1,"")</f>
        <v>0.05489648570106831</v>
      </c>
      <c r="BJ8" s="45">
        <f aca="true" t="shared" si="24" ref="BJ8:BJ14">_xlfn.IFERROR(AA8/Z8-1,"")</f>
        <v>0.00030193767982034103</v>
      </c>
      <c r="BK8" s="2"/>
      <c r="BL8" s="45">
        <f aca="true" t="shared" si="25" ref="BL8:BR14">_xlfn.IFERROR(AF8/AE8-1,"")</f>
        <v>0.22587082086746624</v>
      </c>
      <c r="BM8" s="45">
        <f t="shared" si="25"/>
        <v>0.12389878180761227</v>
      </c>
      <c r="BN8" s="45">
        <f t="shared" si="25"/>
        <v>0.057742823784923125</v>
      </c>
      <c r="BO8" s="45">
        <f t="shared" si="25"/>
        <v>0.09536216217860605</v>
      </c>
      <c r="BP8" s="45">
        <f t="shared" si="25"/>
        <v>-0.25275589537605503</v>
      </c>
      <c r="BQ8" s="45">
        <f t="shared" si="25"/>
        <v>-0.045457487363481874</v>
      </c>
      <c r="BR8" s="45">
        <f t="shared" si="25"/>
        <v>0.008529246857020611</v>
      </c>
      <c r="BS8" s="45">
        <f aca="true" t="shared" si="26" ref="BS8:BS14">_xlfn.IFERROR(AM8/AL8-1,"")</f>
        <v>0.057422234301604425</v>
      </c>
      <c r="BT8" s="45">
        <f aca="true" t="shared" si="27" ref="BT8:BT14">_xlfn.IFERROR(AO8/AN8-1,"")</f>
        <v>0.11029384478441817</v>
      </c>
    </row>
    <row r="9" spans="1:72" ht="15">
      <c r="A9" s="2" t="s">
        <v>25</v>
      </c>
      <c r="B9" s="28">
        <v>437134</v>
      </c>
      <c r="C9" s="28">
        <v>440661</v>
      </c>
      <c r="D9" s="28">
        <v>537691</v>
      </c>
      <c r="E9" s="28">
        <v>536255</v>
      </c>
      <c r="F9" s="28">
        <v>585123</v>
      </c>
      <c r="G9" s="28">
        <v>640233</v>
      </c>
      <c r="H9" s="28">
        <v>670849</v>
      </c>
      <c r="I9" s="28">
        <v>676387</v>
      </c>
      <c r="J9" s="28">
        <v>723816.065247</v>
      </c>
      <c r="K9" s="4">
        <v>796047.8898670002</v>
      </c>
      <c r="L9" s="87">
        <v>371395.75225900003</v>
      </c>
      <c r="M9" s="4">
        <v>418637.615046</v>
      </c>
      <c r="N9" s="45">
        <f t="shared" si="0"/>
        <v>0.12720086996055602</v>
      </c>
      <c r="O9" s="4"/>
      <c r="P9" s="28">
        <v>49928</v>
      </c>
      <c r="Q9" s="28">
        <v>50925</v>
      </c>
      <c r="R9" s="28">
        <v>52204</v>
      </c>
      <c r="S9" s="28">
        <v>51636</v>
      </c>
      <c r="T9" s="28">
        <v>50988</v>
      </c>
      <c r="U9" s="28">
        <v>51154</v>
      </c>
      <c r="V9" s="28">
        <v>55339</v>
      </c>
      <c r="W9" s="36">
        <v>59409.758418</v>
      </c>
      <c r="X9" s="4">
        <v>59975.97274900001</v>
      </c>
      <c r="Y9" s="50">
        <v>59214.532030999995</v>
      </c>
      <c r="Z9" s="87">
        <v>29063.604645</v>
      </c>
      <c r="AA9" s="4">
        <v>29431.177583</v>
      </c>
      <c r="AB9" s="45">
        <f t="shared" si="1"/>
        <v>0.012647190274219344</v>
      </c>
      <c r="AC9" s="4"/>
      <c r="AD9" s="52">
        <f t="shared" si="2"/>
        <v>8.755287614164397</v>
      </c>
      <c r="AE9" s="52">
        <f t="shared" si="2"/>
        <v>8.653136966126658</v>
      </c>
      <c r="AF9" s="52">
        <f t="shared" si="2"/>
        <v>10.29980461267336</v>
      </c>
      <c r="AG9" s="52">
        <f t="shared" si="2"/>
        <v>10.385293206290186</v>
      </c>
      <c r="AH9" s="52">
        <f t="shared" si="2"/>
        <v>11.475700164744646</v>
      </c>
      <c r="AI9" s="52">
        <f t="shared" si="2"/>
        <v>12.515795441216719</v>
      </c>
      <c r="AJ9" s="52">
        <f t="shared" si="2"/>
        <v>12.122535643940079</v>
      </c>
      <c r="AK9" s="52">
        <f t="shared" si="2"/>
        <v>11.385116149455136</v>
      </c>
      <c r="AL9" s="52">
        <f t="shared" si="2"/>
        <v>12.068433942308477</v>
      </c>
      <c r="AM9" s="57">
        <f t="shared" si="2"/>
        <v>13.44345488452485</v>
      </c>
      <c r="AN9" s="99">
        <f t="shared" si="2"/>
        <v>12.778722969688264</v>
      </c>
      <c r="AO9" s="57">
        <f t="shared" si="2"/>
        <v>14.224290341947205</v>
      </c>
      <c r="AP9" s="45">
        <f t="shared" si="3"/>
        <v>0.11312299168609363</v>
      </c>
      <c r="AQ9" s="57"/>
      <c r="AR9" s="45">
        <f t="shared" si="7"/>
        <v>0.22019193892811018</v>
      </c>
      <c r="AS9" s="45">
        <f t="shared" si="8"/>
        <v>-0.0026706788843405826</v>
      </c>
      <c r="AT9" s="45">
        <f t="shared" si="9"/>
        <v>0.09112828784813187</v>
      </c>
      <c r="AU9" s="45">
        <f t="shared" si="10"/>
        <v>0.09418532513676614</v>
      </c>
      <c r="AV9" s="45">
        <f t="shared" si="11"/>
        <v>0.04782009049830305</v>
      </c>
      <c r="AW9" s="45">
        <f t="shared" si="12"/>
        <v>0.008255210934204227</v>
      </c>
      <c r="AX9" s="45">
        <f t="shared" si="13"/>
        <v>0.07012119577549525</v>
      </c>
      <c r="AY9" s="45">
        <f t="shared" si="14"/>
        <v>0.09979306634393548</v>
      </c>
      <c r="AZ9" s="45">
        <f t="shared" si="15"/>
        <v>0.12720086996055602</v>
      </c>
      <c r="BA9" s="57"/>
      <c r="BB9" s="45">
        <f t="shared" si="16"/>
        <v>0.02511536573392248</v>
      </c>
      <c r="BC9" s="45">
        <f t="shared" si="17"/>
        <v>-0.010880392307102915</v>
      </c>
      <c r="BD9" s="45">
        <f t="shared" si="18"/>
        <v>-0.01254938415059259</v>
      </c>
      <c r="BE9" s="45">
        <f t="shared" si="19"/>
        <v>0.0032556680003137384</v>
      </c>
      <c r="BF9" s="45">
        <f t="shared" si="20"/>
        <v>0.08181178402470968</v>
      </c>
      <c r="BG9" s="45">
        <f t="shared" si="21"/>
        <v>0.07356038992392344</v>
      </c>
      <c r="BH9" s="45">
        <f t="shared" si="22"/>
        <v>0.009530662067605</v>
      </c>
      <c r="BI9" s="45">
        <f t="shared" si="23"/>
        <v>-0.012695762704619251</v>
      </c>
      <c r="BJ9" s="45">
        <f t="shared" si="24"/>
        <v>0.012647190274219344</v>
      </c>
      <c r="BK9" s="2"/>
      <c r="BL9" s="45">
        <f t="shared" si="25"/>
        <v>0.1902971896773047</v>
      </c>
      <c r="BM9" s="45">
        <f t="shared" si="25"/>
        <v>0.008300020906380823</v>
      </c>
      <c r="BN9" s="45">
        <f t="shared" si="25"/>
        <v>0.10499529833149257</v>
      </c>
      <c r="BO9" s="45">
        <f t="shared" si="25"/>
        <v>0.09063458103126698</v>
      </c>
      <c r="BP9" s="45">
        <f t="shared" si="25"/>
        <v>-0.03142107899762936</v>
      </c>
      <c r="BQ9" s="45">
        <f t="shared" si="25"/>
        <v>-0.06083046617838328</v>
      </c>
      <c r="BR9" s="45">
        <f t="shared" si="25"/>
        <v>0.06001851749980114</v>
      </c>
      <c r="BS9" s="45">
        <f t="shared" si="26"/>
        <v>0.11393532489712221</v>
      </c>
      <c r="BT9" s="45">
        <f t="shared" si="27"/>
        <v>0.11312299168609363</v>
      </c>
    </row>
    <row r="10" spans="1:72" ht="15">
      <c r="A10" s="2" t="s">
        <v>26</v>
      </c>
      <c r="B10" s="28">
        <v>319737</v>
      </c>
      <c r="C10" s="28">
        <v>346738</v>
      </c>
      <c r="D10" s="28">
        <v>384246</v>
      </c>
      <c r="E10" s="28">
        <v>430316</v>
      </c>
      <c r="F10" s="28">
        <v>455732</v>
      </c>
      <c r="G10" s="28">
        <v>480150</v>
      </c>
      <c r="H10" s="28">
        <v>524505</v>
      </c>
      <c r="I10" s="28">
        <v>511167</v>
      </c>
      <c r="J10" s="28">
        <v>502110.238143</v>
      </c>
      <c r="K10" s="4">
        <v>531201.327587</v>
      </c>
      <c r="L10" s="87">
        <v>257719.23334699997</v>
      </c>
      <c r="M10" s="4">
        <v>273352.35521099996</v>
      </c>
      <c r="N10" s="45">
        <f t="shared" si="0"/>
        <v>0.06065950787208463</v>
      </c>
      <c r="O10" s="4"/>
      <c r="P10" s="28">
        <v>26402</v>
      </c>
      <c r="Q10" s="28">
        <v>23884</v>
      </c>
      <c r="R10" s="28">
        <v>28094</v>
      </c>
      <c r="S10" s="28">
        <v>27023</v>
      </c>
      <c r="T10" s="28">
        <v>27617</v>
      </c>
      <c r="U10" s="28">
        <v>26640</v>
      </c>
      <c r="V10" s="28">
        <v>28946</v>
      </c>
      <c r="W10" s="36">
        <v>29428.634789</v>
      </c>
      <c r="X10" s="4">
        <v>29283.481577999995</v>
      </c>
      <c r="Y10" s="47">
        <v>30624.855326</v>
      </c>
      <c r="Z10" s="87">
        <v>14650.174105999999</v>
      </c>
      <c r="AA10" s="4">
        <v>15138.725125999998</v>
      </c>
      <c r="AB10" s="45">
        <f t="shared" si="1"/>
        <v>0.03334779617396566</v>
      </c>
      <c r="AC10" s="4"/>
      <c r="AD10" s="52">
        <f t="shared" si="2"/>
        <v>12.110332550564351</v>
      </c>
      <c r="AE10" s="52">
        <f t="shared" si="2"/>
        <v>14.517584994138335</v>
      </c>
      <c r="AF10" s="52">
        <f t="shared" si="2"/>
        <v>13.677155264469281</v>
      </c>
      <c r="AG10" s="52">
        <f t="shared" si="2"/>
        <v>15.924064685638161</v>
      </c>
      <c r="AH10" s="52">
        <f t="shared" si="2"/>
        <v>16.50186479342434</v>
      </c>
      <c r="AI10" s="52">
        <f t="shared" si="2"/>
        <v>18.02364864864865</v>
      </c>
      <c r="AJ10" s="52">
        <f t="shared" si="2"/>
        <v>18.12012022386513</v>
      </c>
      <c r="AK10" s="52">
        <f t="shared" si="2"/>
        <v>17.36971502976641</v>
      </c>
      <c r="AL10" s="52">
        <f t="shared" si="2"/>
        <v>17.14653487515036</v>
      </c>
      <c r="AM10" s="56">
        <f t="shared" si="2"/>
        <v>17.345431412896136</v>
      </c>
      <c r="AN10" s="99">
        <f t="shared" si="2"/>
        <v>17.591547478022854</v>
      </c>
      <c r="AO10" s="56">
        <f t="shared" si="2"/>
        <v>18.056497686290047</v>
      </c>
      <c r="AP10" s="45">
        <f t="shared" si="3"/>
        <v>0.026430318813512876</v>
      </c>
      <c r="AQ10" s="57"/>
      <c r="AR10" s="45">
        <f t="shared" si="7"/>
        <v>0.10817389498699304</v>
      </c>
      <c r="AS10" s="45">
        <f t="shared" si="8"/>
        <v>0.11989714922211281</v>
      </c>
      <c r="AT10" s="45">
        <f t="shared" si="9"/>
        <v>0.05906357188670652</v>
      </c>
      <c r="AU10" s="45">
        <f t="shared" si="10"/>
        <v>0.053579735458558986</v>
      </c>
      <c r="AV10" s="45">
        <f t="shared" si="11"/>
        <v>0.09237738206810375</v>
      </c>
      <c r="AW10" s="45">
        <f t="shared" si="12"/>
        <v>-0.025429690851374143</v>
      </c>
      <c r="AX10" s="45">
        <f t="shared" si="13"/>
        <v>-0.017717814054897918</v>
      </c>
      <c r="AY10" s="45">
        <f t="shared" si="14"/>
        <v>0.057937654391573945</v>
      </c>
      <c r="AZ10" s="45">
        <f t="shared" si="15"/>
        <v>0.06065950787208463</v>
      </c>
      <c r="BA10" s="57"/>
      <c r="BB10" s="45">
        <f t="shared" si="16"/>
        <v>0.17626863171997997</v>
      </c>
      <c r="BC10" s="45">
        <f t="shared" si="17"/>
        <v>-0.03812201893642775</v>
      </c>
      <c r="BD10" s="45">
        <f t="shared" si="18"/>
        <v>0.021981275210006368</v>
      </c>
      <c r="BE10" s="45">
        <f t="shared" si="19"/>
        <v>-0.035376760690878806</v>
      </c>
      <c r="BF10" s="45">
        <f t="shared" si="20"/>
        <v>0.08656156156156158</v>
      </c>
      <c r="BG10" s="45">
        <f t="shared" si="21"/>
        <v>0.016673626373246764</v>
      </c>
      <c r="BH10" s="45">
        <f t="shared" si="22"/>
        <v>-0.004932380045514773</v>
      </c>
      <c r="BI10" s="45">
        <f t="shared" si="23"/>
        <v>0.04580649826172811</v>
      </c>
      <c r="BJ10" s="45">
        <f t="shared" si="24"/>
        <v>0.03334779617396566</v>
      </c>
      <c r="BK10" s="2"/>
      <c r="BL10" s="45">
        <f t="shared" si="25"/>
        <v>-0.05789046387593999</v>
      </c>
      <c r="BM10" s="45">
        <f t="shared" si="25"/>
        <v>0.16428192688620968</v>
      </c>
      <c r="BN10" s="45">
        <f t="shared" si="25"/>
        <v>0.03628471242692788</v>
      </c>
      <c r="BO10" s="45">
        <f t="shared" si="25"/>
        <v>0.09221890218314654</v>
      </c>
      <c r="BP10" s="45">
        <f t="shared" si="25"/>
        <v>0.00535249976833696</v>
      </c>
      <c r="BQ10" s="45">
        <f t="shared" si="25"/>
        <v>-0.04141281541335451</v>
      </c>
      <c r="BR10" s="45">
        <f t="shared" si="25"/>
        <v>-0.012848809219586532</v>
      </c>
      <c r="BS10" s="45">
        <f t="shared" si="26"/>
        <v>0.011599809477192302</v>
      </c>
      <c r="BT10" s="45">
        <f t="shared" si="27"/>
        <v>0.026430318813512876</v>
      </c>
    </row>
    <row r="11" spans="1:72" ht="15">
      <c r="A11" s="2" t="s">
        <v>27</v>
      </c>
      <c r="B11" s="28">
        <v>235428</v>
      </c>
      <c r="C11" s="28">
        <v>264562</v>
      </c>
      <c r="D11" s="28">
        <v>282843</v>
      </c>
      <c r="E11" s="28">
        <v>289065</v>
      </c>
      <c r="F11" s="28">
        <v>262733</v>
      </c>
      <c r="G11" s="28">
        <v>283322</v>
      </c>
      <c r="H11" s="28">
        <v>336447</v>
      </c>
      <c r="I11" s="28">
        <v>380280</v>
      </c>
      <c r="J11" s="28">
        <v>422068.70832399995</v>
      </c>
      <c r="K11" s="4">
        <v>443737.249453</v>
      </c>
      <c r="L11" s="87">
        <v>212013.800796</v>
      </c>
      <c r="M11" s="4">
        <v>223383.068087</v>
      </c>
      <c r="N11" s="45">
        <f t="shared" si="0"/>
        <v>0.05362512840350209</v>
      </c>
      <c r="O11" s="4"/>
      <c r="P11" s="28">
        <v>0</v>
      </c>
      <c r="Q11" s="28">
        <v>0</v>
      </c>
      <c r="R11" s="28">
        <v>33927</v>
      </c>
      <c r="S11" s="28">
        <v>37198</v>
      </c>
      <c r="T11" s="28">
        <v>36290</v>
      </c>
      <c r="U11" s="28">
        <v>41402</v>
      </c>
      <c r="V11" s="28">
        <v>46172</v>
      </c>
      <c r="W11" s="36">
        <v>50489.830844</v>
      </c>
      <c r="X11" s="4">
        <v>57036.576142000005</v>
      </c>
      <c r="Y11" s="47">
        <v>56673.862273</v>
      </c>
      <c r="Z11" s="87">
        <v>28134.848042</v>
      </c>
      <c r="AA11" s="4">
        <v>27462.901116000005</v>
      </c>
      <c r="AB11" s="45">
        <f t="shared" si="1"/>
        <v>-0.023883083533876137</v>
      </c>
      <c r="AC11" s="4"/>
      <c r="AD11" s="52"/>
      <c r="AE11" s="52"/>
      <c r="AF11" s="52">
        <f aca="true" t="shared" si="28" ref="AF11:AO14">D11/R11</f>
        <v>8.336811389159077</v>
      </c>
      <c r="AG11" s="52">
        <f t="shared" si="28"/>
        <v>7.770982310876929</v>
      </c>
      <c r="AH11" s="52">
        <f t="shared" si="28"/>
        <v>7.239818131716726</v>
      </c>
      <c r="AI11" s="52">
        <f t="shared" si="28"/>
        <v>6.843195980870489</v>
      </c>
      <c r="AJ11" s="52">
        <f t="shared" si="28"/>
        <v>7.286818851251841</v>
      </c>
      <c r="AK11" s="52">
        <f t="shared" si="28"/>
        <v>7.53181370670389</v>
      </c>
      <c r="AL11" s="52">
        <f t="shared" si="28"/>
        <v>7.399965721525864</v>
      </c>
      <c r="AM11" s="56">
        <f t="shared" si="28"/>
        <v>7.8296631225784825</v>
      </c>
      <c r="AN11" s="99">
        <f t="shared" si="28"/>
        <v>7.5356298523277445</v>
      </c>
      <c r="AO11" s="56">
        <f t="shared" si="28"/>
        <v>8.13399382474039</v>
      </c>
      <c r="AP11" s="45">
        <f t="shared" si="3"/>
        <v>0.07940463957738197</v>
      </c>
      <c r="AQ11" s="57"/>
      <c r="AR11" s="45">
        <f t="shared" si="7"/>
        <v>0.06909911476326913</v>
      </c>
      <c r="AS11" s="45">
        <f t="shared" si="8"/>
        <v>0.02199806960044981</v>
      </c>
      <c r="AT11" s="45">
        <f t="shared" si="9"/>
        <v>-0.09109369864909278</v>
      </c>
      <c r="AU11" s="45">
        <f t="shared" si="10"/>
        <v>0.07836472768932712</v>
      </c>
      <c r="AV11" s="45">
        <f t="shared" si="11"/>
        <v>0.18750750030001195</v>
      </c>
      <c r="AW11" s="45">
        <f t="shared" si="12"/>
        <v>0.13028203550633521</v>
      </c>
      <c r="AX11" s="45">
        <f t="shared" si="13"/>
        <v>0.1098893139896917</v>
      </c>
      <c r="AY11" s="45">
        <f t="shared" si="14"/>
        <v>0.0513388950700564</v>
      </c>
      <c r="AZ11" s="45">
        <f t="shared" si="15"/>
        <v>0.05362512840350209</v>
      </c>
      <c r="BA11" s="57"/>
      <c r="BB11" s="45">
        <f t="shared" si="16"/>
      </c>
      <c r="BC11" s="45">
        <f t="shared" si="17"/>
        <v>0.09641288649158497</v>
      </c>
      <c r="BD11" s="45">
        <f t="shared" si="18"/>
        <v>-0.02440991451153285</v>
      </c>
      <c r="BE11" s="45">
        <f t="shared" si="19"/>
        <v>0.14086525213557444</v>
      </c>
      <c r="BF11" s="45">
        <f t="shared" si="20"/>
        <v>0.11521182551567555</v>
      </c>
      <c r="BG11" s="45">
        <f t="shared" si="21"/>
        <v>0.09351621857402748</v>
      </c>
      <c r="BH11" s="45">
        <f t="shared" si="22"/>
        <v>0.12966463124480843</v>
      </c>
      <c r="BI11" s="45">
        <f t="shared" si="23"/>
        <v>-0.00635932051911714</v>
      </c>
      <c r="BJ11" s="45">
        <f t="shared" si="24"/>
        <v>-0.023883083533876137</v>
      </c>
      <c r="BK11" s="2"/>
      <c r="BL11" s="45">
        <f t="shared" si="25"/>
      </c>
      <c r="BM11" s="45">
        <f t="shared" si="25"/>
        <v>-0.06787116223091416</v>
      </c>
      <c r="BN11" s="45">
        <f t="shared" si="25"/>
        <v>-0.06835225688478797</v>
      </c>
      <c r="BO11" s="45">
        <f t="shared" si="25"/>
        <v>-0.054783441190143334</v>
      </c>
      <c r="BP11" s="45">
        <f t="shared" si="25"/>
        <v>0.06482685453134152</v>
      </c>
      <c r="BQ11" s="45">
        <f t="shared" si="25"/>
        <v>0.033621647587679604</v>
      </c>
      <c r="BR11" s="45">
        <f t="shared" si="25"/>
        <v>-0.017505476145894483</v>
      </c>
      <c r="BS11" s="45">
        <f t="shared" si="26"/>
        <v>0.058067485340191016</v>
      </c>
      <c r="BT11" s="45">
        <f t="shared" si="27"/>
        <v>0.07940463957738197</v>
      </c>
    </row>
    <row r="12" spans="1:72" ht="15">
      <c r="A12" s="2" t="s">
        <v>28</v>
      </c>
      <c r="B12" s="28">
        <v>118933</v>
      </c>
      <c r="C12" s="28">
        <v>135651</v>
      </c>
      <c r="D12" s="28">
        <v>182159</v>
      </c>
      <c r="E12" s="28">
        <v>189991</v>
      </c>
      <c r="F12" s="28">
        <v>187920</v>
      </c>
      <c r="G12" s="28">
        <v>191636</v>
      </c>
      <c r="H12" s="28">
        <v>219290</v>
      </c>
      <c r="I12" s="28">
        <v>230844</v>
      </c>
      <c r="J12" s="28">
        <v>237346.54155500003</v>
      </c>
      <c r="K12" s="4">
        <v>257538.08641700004</v>
      </c>
      <c r="L12" s="87">
        <v>124309.24480199999</v>
      </c>
      <c r="M12" s="4">
        <v>138684.674779</v>
      </c>
      <c r="N12" s="45">
        <f t="shared" si="0"/>
        <v>0.11564248499697038</v>
      </c>
      <c r="O12" s="4"/>
      <c r="P12" s="28">
        <v>58239</v>
      </c>
      <c r="Q12" s="28">
        <v>50313</v>
      </c>
      <c r="R12" s="28">
        <v>64815</v>
      </c>
      <c r="S12" s="28">
        <v>61121</v>
      </c>
      <c r="T12" s="28">
        <v>58967</v>
      </c>
      <c r="U12" s="28">
        <v>59287</v>
      </c>
      <c r="V12" s="28">
        <v>86341</v>
      </c>
      <c r="W12" s="36">
        <v>89134.00841500002</v>
      </c>
      <c r="X12" s="4">
        <v>90484.24165500002</v>
      </c>
      <c r="Y12" s="50">
        <v>91543.787115</v>
      </c>
      <c r="Z12" s="87">
        <v>45706.818851</v>
      </c>
      <c r="AA12" s="4">
        <v>46788.43077600001</v>
      </c>
      <c r="AB12" s="45">
        <f t="shared" si="1"/>
        <v>0.02366412610175206</v>
      </c>
      <c r="AC12" s="4"/>
      <c r="AD12" s="52">
        <f aca="true" t="shared" si="29" ref="AD12:AE14">B12/P12</f>
        <v>2.04215388313673</v>
      </c>
      <c r="AE12" s="52">
        <f t="shared" si="29"/>
        <v>2.696142150140123</v>
      </c>
      <c r="AF12" s="52">
        <f t="shared" si="28"/>
        <v>2.8104451130139627</v>
      </c>
      <c r="AG12" s="52">
        <f t="shared" si="28"/>
        <v>3.108440634151928</v>
      </c>
      <c r="AH12" s="52">
        <f t="shared" si="28"/>
        <v>3.1868672308240202</v>
      </c>
      <c r="AI12" s="52">
        <f t="shared" si="28"/>
        <v>3.232344358797038</v>
      </c>
      <c r="AJ12" s="52">
        <f t="shared" si="28"/>
        <v>2.5398130667932963</v>
      </c>
      <c r="AK12" s="52">
        <f t="shared" si="28"/>
        <v>2.589853234527621</v>
      </c>
      <c r="AL12" s="52">
        <f t="shared" si="28"/>
        <v>2.6230704619259484</v>
      </c>
      <c r="AM12" s="57">
        <f t="shared" si="28"/>
        <v>2.813277607725286</v>
      </c>
      <c r="AN12" s="100">
        <f t="shared" si="28"/>
        <v>2.719708960871607</v>
      </c>
      <c r="AO12" s="57">
        <f t="shared" si="28"/>
        <v>2.9640804891053945</v>
      </c>
      <c r="AP12" s="45">
        <f t="shared" si="3"/>
        <v>0.0898520877599609</v>
      </c>
      <c r="AQ12" s="57"/>
      <c r="AR12" s="45">
        <f t="shared" si="7"/>
        <v>0.34285040287207624</v>
      </c>
      <c r="AS12" s="45">
        <f t="shared" si="8"/>
        <v>0.04299540511311539</v>
      </c>
      <c r="AT12" s="45">
        <f t="shared" si="9"/>
        <v>-0.01090051634024769</v>
      </c>
      <c r="AU12" s="45">
        <f t="shared" si="10"/>
        <v>0.019774372073222635</v>
      </c>
      <c r="AV12" s="45">
        <f t="shared" si="11"/>
        <v>0.14430482790289934</v>
      </c>
      <c r="AW12" s="45">
        <f t="shared" si="12"/>
        <v>0.05268822107711246</v>
      </c>
      <c r="AX12" s="45">
        <f t="shared" si="13"/>
        <v>0.028168553460345747</v>
      </c>
      <c r="AY12" s="45">
        <f t="shared" si="14"/>
        <v>0.08507199948949351</v>
      </c>
      <c r="AZ12" s="45">
        <f t="shared" si="15"/>
        <v>0.11564248499697038</v>
      </c>
      <c r="BA12" s="57"/>
      <c r="BB12" s="45">
        <f t="shared" si="16"/>
        <v>0.28823564486315667</v>
      </c>
      <c r="BC12" s="45">
        <f t="shared" si="17"/>
        <v>-0.05699298002005704</v>
      </c>
      <c r="BD12" s="45">
        <f t="shared" si="18"/>
        <v>-0.035241570000490885</v>
      </c>
      <c r="BE12" s="45">
        <f t="shared" si="19"/>
        <v>0.005426764122305805</v>
      </c>
      <c r="BF12" s="45">
        <f t="shared" si="20"/>
        <v>0.45632263396697414</v>
      </c>
      <c r="BG12" s="45">
        <f t="shared" si="21"/>
        <v>0.03234857616891196</v>
      </c>
      <c r="BH12" s="45">
        <f t="shared" si="22"/>
        <v>0.01514835093821243</v>
      </c>
      <c r="BI12" s="45">
        <f t="shared" si="23"/>
        <v>0.011709723600710875</v>
      </c>
      <c r="BJ12" s="45">
        <f t="shared" si="24"/>
        <v>0.02366412610175206</v>
      </c>
      <c r="BK12" s="2"/>
      <c r="BL12" s="45">
        <f t="shared" si="25"/>
        <v>0.042395006089682274</v>
      </c>
      <c r="BM12" s="45">
        <f t="shared" si="25"/>
        <v>0.10603143244394864</v>
      </c>
      <c r="BN12" s="45">
        <f t="shared" si="25"/>
        <v>0.025230205721296972</v>
      </c>
      <c r="BO12" s="45">
        <f t="shared" si="25"/>
        <v>0.014270167119970978</v>
      </c>
      <c r="BP12" s="45">
        <f t="shared" si="25"/>
        <v>-0.2142504681219909</v>
      </c>
      <c r="BQ12" s="45">
        <f t="shared" si="25"/>
        <v>0.019702303444522506</v>
      </c>
      <c r="BR12" s="45">
        <f t="shared" si="25"/>
        <v>0.012825911119394462</v>
      </c>
      <c r="BS12" s="45">
        <f t="shared" si="26"/>
        <v>0.07251316674874264</v>
      </c>
      <c r="BT12" s="45">
        <f t="shared" si="27"/>
        <v>0.0898520877599609</v>
      </c>
    </row>
    <row r="13" spans="1:72" ht="15.75" thickBot="1">
      <c r="A13" s="8" t="s">
        <v>29</v>
      </c>
      <c r="B13" s="9">
        <v>60593</v>
      </c>
      <c r="C13" s="9">
        <v>48939</v>
      </c>
      <c r="D13" s="9">
        <v>47469</v>
      </c>
      <c r="E13" s="9">
        <v>77142</v>
      </c>
      <c r="F13" s="9">
        <v>89238</v>
      </c>
      <c r="G13" s="9">
        <v>104392</v>
      </c>
      <c r="H13" s="9">
        <v>110807</v>
      </c>
      <c r="I13" s="10">
        <v>105256</v>
      </c>
      <c r="J13" s="9">
        <v>137359.476574</v>
      </c>
      <c r="K13" s="10">
        <v>166188.92195499997</v>
      </c>
      <c r="L13" s="95">
        <v>77053.708759</v>
      </c>
      <c r="M13" s="10">
        <v>95579.556614</v>
      </c>
      <c r="N13" s="96" t="s">
        <v>18</v>
      </c>
      <c r="O13" s="4"/>
      <c r="P13" s="10">
        <v>38000</v>
      </c>
      <c r="Q13" s="10">
        <v>25750</v>
      </c>
      <c r="R13" s="10">
        <v>25075</v>
      </c>
      <c r="S13" s="10">
        <v>24159</v>
      </c>
      <c r="T13" s="10">
        <v>24629</v>
      </c>
      <c r="U13" s="10">
        <v>26863</v>
      </c>
      <c r="V13" s="10">
        <v>12356</v>
      </c>
      <c r="W13" s="26">
        <v>9717.81207</v>
      </c>
      <c r="X13" s="9">
        <v>9386.338429</v>
      </c>
      <c r="Y13" s="65">
        <v>11709.489528</v>
      </c>
      <c r="Z13" s="95">
        <v>5613.258496</v>
      </c>
      <c r="AA13" s="10">
        <v>4196.373346000001</v>
      </c>
      <c r="AB13" s="96" t="s">
        <v>18</v>
      </c>
      <c r="AC13" s="4"/>
      <c r="AD13" s="53">
        <f t="shared" si="29"/>
        <v>1.5945526315789473</v>
      </c>
      <c r="AE13" s="53">
        <f t="shared" si="29"/>
        <v>1.9005436893203884</v>
      </c>
      <c r="AF13" s="53">
        <f t="shared" si="28"/>
        <v>1.8930807577268196</v>
      </c>
      <c r="AG13" s="53">
        <f t="shared" si="28"/>
        <v>3.193095740717745</v>
      </c>
      <c r="AH13" s="53">
        <f t="shared" si="28"/>
        <v>3.6232896179300824</v>
      </c>
      <c r="AI13" s="53">
        <f t="shared" si="28"/>
        <v>3.886088672151286</v>
      </c>
      <c r="AJ13" s="53">
        <f t="shared" si="28"/>
        <v>8.967869860796375</v>
      </c>
      <c r="AK13" s="53">
        <f t="shared" si="28"/>
        <v>10.831244650731346</v>
      </c>
      <c r="AL13" s="53">
        <f t="shared" si="28"/>
        <v>14.633978692864368</v>
      </c>
      <c r="AM13" s="58">
        <f t="shared" si="28"/>
        <v>14.19267010381667</v>
      </c>
      <c r="AN13" s="101">
        <f t="shared" si="28"/>
        <v>13.727090746650696</v>
      </c>
      <c r="AO13" s="58">
        <f t="shared" si="28"/>
        <v>22.776704724117742</v>
      </c>
      <c r="AP13" s="46">
        <f>AO13/AN13-1</f>
        <v>0.659252141949676</v>
      </c>
      <c r="AQ13" s="70"/>
      <c r="AR13" s="46">
        <f t="shared" si="7"/>
        <v>-0.03003739348985468</v>
      </c>
      <c r="AS13" s="46">
        <f t="shared" si="8"/>
        <v>0.625102698603299</v>
      </c>
      <c r="AT13" s="46">
        <f t="shared" si="9"/>
        <v>0.1568017422415804</v>
      </c>
      <c r="AU13" s="46">
        <f t="shared" si="10"/>
        <v>0.1698155494296152</v>
      </c>
      <c r="AV13" s="46">
        <f t="shared" si="11"/>
        <v>0.06145106904743658</v>
      </c>
      <c r="AW13" s="46">
        <f t="shared" si="12"/>
        <v>-0.05009611306144923</v>
      </c>
      <c r="AX13" s="46">
        <f t="shared" si="13"/>
        <v>0.3050037677092041</v>
      </c>
      <c r="AY13" s="46">
        <f t="shared" si="14"/>
        <v>0.20988319189953097</v>
      </c>
      <c r="AZ13" s="46">
        <f t="shared" si="15"/>
        <v>0.24042772441937976</v>
      </c>
      <c r="BA13" s="70"/>
      <c r="BB13" s="46">
        <f t="shared" si="16"/>
        <v>-0.026213592233009675</v>
      </c>
      <c r="BC13" s="46">
        <f t="shared" si="17"/>
        <v>-0.03653040877367897</v>
      </c>
      <c r="BD13" s="46">
        <f t="shared" si="18"/>
        <v>0.019454447617865078</v>
      </c>
      <c r="BE13" s="46">
        <f t="shared" si="19"/>
        <v>0.09070607820049537</v>
      </c>
      <c r="BF13" s="46">
        <f t="shared" si="20"/>
        <v>-0.5400364814056509</v>
      </c>
      <c r="BG13" s="46">
        <f t="shared" si="21"/>
        <v>-0.2135147240207187</v>
      </c>
      <c r="BH13" s="46">
        <f t="shared" si="22"/>
        <v>-0.03410990443242856</v>
      </c>
      <c r="BI13" s="46">
        <f t="shared" si="23"/>
        <v>0.24750344520099565</v>
      </c>
      <c r="BJ13" s="46">
        <f t="shared" si="24"/>
        <v>-0.2524175843691626</v>
      </c>
      <c r="BK13" s="2"/>
      <c r="BL13" s="46">
        <f t="shared" si="25"/>
        <v>-0.00392673508928254</v>
      </c>
      <c r="BM13" s="46">
        <f t="shared" si="25"/>
        <v>0.6867192419999884</v>
      </c>
      <c r="BN13" s="46">
        <f t="shared" si="25"/>
        <v>0.1347262694715312</v>
      </c>
      <c r="BO13" s="46">
        <f t="shared" si="25"/>
        <v>0.07253051285790835</v>
      </c>
      <c r="BP13" s="46">
        <f t="shared" si="25"/>
        <v>1.3076853405488258</v>
      </c>
      <c r="BQ13" s="46">
        <f t="shared" si="25"/>
        <v>0.20778343339713645</v>
      </c>
      <c r="BR13" s="46">
        <f t="shared" si="25"/>
        <v>0.3510892944216022</v>
      </c>
      <c r="BS13" s="46">
        <f t="shared" si="26"/>
        <v>-0.030156432389974897</v>
      </c>
      <c r="BT13" s="46">
        <f t="shared" si="27"/>
        <v>0.659252141949676</v>
      </c>
    </row>
    <row r="14" spans="1:72" s="12" customFormat="1" ht="15.75" thickTop="1">
      <c r="A14" s="79" t="s">
        <v>46</v>
      </c>
      <c r="B14" s="31">
        <v>2316314</v>
      </c>
      <c r="C14" s="31">
        <v>2540125</v>
      </c>
      <c r="D14" s="31">
        <v>2900448</v>
      </c>
      <c r="E14" s="31">
        <v>3097461</v>
      </c>
      <c r="F14" s="31">
        <v>3232624</v>
      </c>
      <c r="G14" s="31">
        <v>3496189</v>
      </c>
      <c r="H14" s="31">
        <v>3794761</v>
      </c>
      <c r="I14" s="31">
        <v>3872450</v>
      </c>
      <c r="J14" s="31">
        <f>SUM(J7:J13)</f>
        <v>4186810.6149729993</v>
      </c>
      <c r="K14" s="14">
        <f>SUM(K7:K13)</f>
        <v>4552736.788114</v>
      </c>
      <c r="L14" s="93">
        <f>SUM(L7:L13)</f>
        <v>2129857.8694309997</v>
      </c>
      <c r="M14" s="49">
        <f>SUM(M7:M13)</f>
        <v>2335442.847381</v>
      </c>
      <c r="N14" s="108">
        <f t="shared" si="0"/>
        <v>0.09652520992160052</v>
      </c>
      <c r="O14" s="13"/>
      <c r="P14" s="31">
        <v>378499</v>
      </c>
      <c r="Q14" s="31">
        <v>380955</v>
      </c>
      <c r="R14" s="31">
        <v>435205</v>
      </c>
      <c r="S14" s="31">
        <v>409151</v>
      </c>
      <c r="T14" s="31">
        <v>407254</v>
      </c>
      <c r="U14" s="31">
        <v>425599</v>
      </c>
      <c r="V14" s="31">
        <v>522363</v>
      </c>
      <c r="W14" s="37">
        <f>SUM(W7:W13)</f>
        <v>547306.039715</v>
      </c>
      <c r="X14" s="14">
        <f>SUM(X7:X13)</f>
        <v>574519.854994</v>
      </c>
      <c r="Y14" s="14">
        <f>SUM(Y7:Y13)</f>
        <v>591637.14196</v>
      </c>
      <c r="Z14" s="93">
        <f>SUM(Z7:Z13)</f>
        <v>285246.88243800006</v>
      </c>
      <c r="AA14" s="49">
        <f>SUM(AA7:AA13)</f>
        <v>284808.84595</v>
      </c>
      <c r="AB14" s="108">
        <f>AA14/Z14-1</f>
        <v>-0.0015356398788872738</v>
      </c>
      <c r="AC14" s="13"/>
      <c r="AD14" s="54">
        <f t="shared" si="29"/>
        <v>6.119736115551164</v>
      </c>
      <c r="AE14" s="54">
        <f t="shared" si="29"/>
        <v>6.6677822839967975</v>
      </c>
      <c r="AF14" s="54">
        <f t="shared" si="28"/>
        <v>6.66455578405579</v>
      </c>
      <c r="AG14" s="54">
        <f t="shared" si="28"/>
        <v>7.570459316975884</v>
      </c>
      <c r="AH14" s="54">
        <f t="shared" si="28"/>
        <v>7.937611416953548</v>
      </c>
      <c r="AI14" s="54">
        <f t="shared" si="28"/>
        <v>8.214749094805203</v>
      </c>
      <c r="AJ14" s="54">
        <f t="shared" si="28"/>
        <v>7.264605264921137</v>
      </c>
      <c r="AK14" s="55">
        <f t="shared" si="28"/>
        <v>7.075474632102563</v>
      </c>
      <c r="AL14" s="55">
        <f t="shared" si="28"/>
        <v>7.287495077113956</v>
      </c>
      <c r="AM14" s="54">
        <f t="shared" si="28"/>
        <v>7.695150397474211</v>
      </c>
      <c r="AN14" s="102">
        <f t="shared" si="28"/>
        <v>7.466717431675825</v>
      </c>
      <c r="AO14" s="54">
        <f t="shared" si="28"/>
        <v>8.200036201793402</v>
      </c>
      <c r="AP14" s="20">
        <f>AO14/AN14-1</f>
        <v>0.09821166755375543</v>
      </c>
      <c r="AQ14" s="71"/>
      <c r="AR14" s="20">
        <f t="shared" si="7"/>
        <v>0.14185246789035966</v>
      </c>
      <c r="AS14" s="20">
        <f t="shared" si="8"/>
        <v>0.06792502399629297</v>
      </c>
      <c r="AT14" s="20">
        <f t="shared" si="9"/>
        <v>0.04363670761310634</v>
      </c>
      <c r="AU14" s="20">
        <f t="shared" si="10"/>
        <v>0.08153283524468047</v>
      </c>
      <c r="AV14" s="20">
        <f t="shared" si="11"/>
        <v>0.0853992733230382</v>
      </c>
      <c r="AW14" s="20">
        <f t="shared" si="12"/>
        <v>0.020472699071166778</v>
      </c>
      <c r="AX14" s="20">
        <f t="shared" si="13"/>
        <v>0.08117874084184407</v>
      </c>
      <c r="AY14" s="20">
        <f t="shared" si="14"/>
        <v>0.08739974333502554</v>
      </c>
      <c r="AZ14" s="20">
        <f t="shared" si="15"/>
        <v>0.09652520992160052</v>
      </c>
      <c r="BA14" s="71"/>
      <c r="BB14" s="20">
        <f t="shared" si="16"/>
        <v>0.1424052709637622</v>
      </c>
      <c r="BC14" s="20">
        <f t="shared" si="17"/>
        <v>-0.05986604014200203</v>
      </c>
      <c r="BD14" s="20">
        <f t="shared" si="18"/>
        <v>-0.004636430071049524</v>
      </c>
      <c r="BE14" s="20">
        <f t="shared" si="19"/>
        <v>0.04504559807884023</v>
      </c>
      <c r="BF14" s="20">
        <f t="shared" si="20"/>
        <v>0.22735955676587594</v>
      </c>
      <c r="BG14" s="20">
        <f t="shared" si="21"/>
        <v>0.047750395251960676</v>
      </c>
      <c r="BH14" s="20">
        <f t="shared" si="22"/>
        <v>0.049723213895412455</v>
      </c>
      <c r="BI14" s="20">
        <f t="shared" si="23"/>
        <v>0.029794073811737487</v>
      </c>
      <c r="BJ14" s="20">
        <f t="shared" si="24"/>
        <v>-0.0015356398788872738</v>
      </c>
      <c r="BL14" s="20">
        <f t="shared" si="25"/>
        <v>-0.0004838940150687643</v>
      </c>
      <c r="BM14" s="20">
        <f t="shared" si="25"/>
        <v>0.13592856932601083</v>
      </c>
      <c r="BN14" s="20">
        <f t="shared" si="25"/>
        <v>0.04849799524770804</v>
      </c>
      <c r="BO14" s="20">
        <f t="shared" si="25"/>
        <v>0.03491449294931859</v>
      </c>
      <c r="BP14" s="20">
        <f t="shared" si="25"/>
        <v>-0.11566315890097156</v>
      </c>
      <c r="BQ14" s="20">
        <f t="shared" si="25"/>
        <v>-0.02603453676028844</v>
      </c>
      <c r="BR14" s="20">
        <f t="shared" si="25"/>
        <v>0.02996554380244998</v>
      </c>
      <c r="BS14" s="20">
        <f t="shared" si="26"/>
        <v>0.0559390182835906</v>
      </c>
      <c r="BT14" s="20">
        <f t="shared" si="27"/>
        <v>0.09821166755375543</v>
      </c>
    </row>
    <row r="15" spans="1:71" s="2" customFormat="1" ht="15.75" thickBot="1">
      <c r="A15" s="82" t="s">
        <v>41</v>
      </c>
      <c r="B15" s="10"/>
      <c r="C15" s="10"/>
      <c r="D15" s="10"/>
      <c r="E15" s="10"/>
      <c r="F15" s="10"/>
      <c r="G15" s="10"/>
      <c r="H15" s="10"/>
      <c r="I15" s="10"/>
      <c r="J15" s="10"/>
      <c r="K15" s="10">
        <v>363099.021913</v>
      </c>
      <c r="L15" s="88">
        <v>138697.336716</v>
      </c>
      <c r="M15" s="9">
        <v>215122.650266</v>
      </c>
      <c r="N15" s="109">
        <f t="shared" si="0"/>
        <v>0.5510222139772614</v>
      </c>
      <c r="O15" s="4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88"/>
      <c r="AA15" s="9"/>
      <c r="AB15" s="46"/>
      <c r="AC15" s="4"/>
      <c r="AD15" s="52"/>
      <c r="AE15" s="52"/>
      <c r="AF15" s="52"/>
      <c r="AG15" s="52"/>
      <c r="AH15" s="52"/>
      <c r="AI15" s="52"/>
      <c r="AJ15" s="52"/>
      <c r="AK15" s="52"/>
      <c r="AL15" s="52"/>
      <c r="AM15" s="57"/>
      <c r="AN15" s="4"/>
      <c r="AO15" s="4"/>
      <c r="AP15" s="4"/>
      <c r="AQ15" s="57"/>
      <c r="AR15" s="46">
        <f aca="true" t="shared" si="30" ref="AR15:AY16">_xlfn.IFERROR(D15/C15-1,"")</f>
      </c>
      <c r="AS15" s="46">
        <f t="shared" si="30"/>
      </c>
      <c r="AT15" s="46">
        <f t="shared" si="30"/>
      </c>
      <c r="AU15" s="46">
        <f t="shared" si="30"/>
      </c>
      <c r="AV15" s="46">
        <f t="shared" si="30"/>
      </c>
      <c r="AW15" s="46">
        <f t="shared" si="30"/>
      </c>
      <c r="AX15" s="46">
        <f t="shared" si="30"/>
      </c>
      <c r="AY15" s="46">
        <f t="shared" si="30"/>
      </c>
      <c r="AZ15" s="46"/>
      <c r="BA15" s="57"/>
      <c r="BB15" s="45">
        <f aca="true" t="shared" si="31" ref="BB15:BI15">_xlfn.IFERROR(R15/Q15-1,"")</f>
      </c>
      <c r="BC15" s="45">
        <f t="shared" si="31"/>
      </c>
      <c r="BD15" s="45">
        <f t="shared" si="31"/>
      </c>
      <c r="BE15" s="45">
        <f t="shared" si="31"/>
      </c>
      <c r="BF15" s="45">
        <f t="shared" si="31"/>
      </c>
      <c r="BG15" s="45">
        <f t="shared" si="31"/>
      </c>
      <c r="BH15" s="45">
        <f t="shared" si="31"/>
      </c>
      <c r="BI15" s="45">
        <f t="shared" si="31"/>
      </c>
      <c r="BJ15" s="45"/>
      <c r="BL15" s="45">
        <f aca="true" t="shared" si="32" ref="BL15:BS15">_xlfn.IFERROR(AF15/AE15-1,"")</f>
      </c>
      <c r="BM15" s="45">
        <f t="shared" si="32"/>
      </c>
      <c r="BN15" s="45">
        <f t="shared" si="32"/>
      </c>
      <c r="BO15" s="45">
        <f t="shared" si="32"/>
      </c>
      <c r="BP15" s="45">
        <f t="shared" si="32"/>
      </c>
      <c r="BQ15" s="45">
        <f t="shared" si="32"/>
      </c>
      <c r="BR15" s="45">
        <f t="shared" si="32"/>
      </c>
      <c r="BS15" s="45">
        <f t="shared" si="32"/>
      </c>
    </row>
    <row r="16" spans="1:70" ht="15.75" thickTop="1">
      <c r="A16" s="80" t="s">
        <v>30</v>
      </c>
      <c r="B16" s="81">
        <f>SUM(B14:B15)</f>
        <v>2316314</v>
      </c>
      <c r="C16" s="81">
        <f aca="true" t="shared" si="33" ref="C16:M16">SUM(C14:C15)</f>
        <v>2540125</v>
      </c>
      <c r="D16" s="81">
        <f t="shared" si="33"/>
        <v>2900448</v>
      </c>
      <c r="E16" s="81">
        <f t="shared" si="33"/>
        <v>3097461</v>
      </c>
      <c r="F16" s="81">
        <f t="shared" si="33"/>
        <v>3232624</v>
      </c>
      <c r="G16" s="81">
        <f t="shared" si="33"/>
        <v>3496189</v>
      </c>
      <c r="H16" s="81">
        <f t="shared" si="33"/>
        <v>3794761</v>
      </c>
      <c r="I16" s="81">
        <f t="shared" si="33"/>
        <v>3872450</v>
      </c>
      <c r="J16" s="81">
        <f t="shared" si="33"/>
        <v>4186810.6149729993</v>
      </c>
      <c r="K16" s="81">
        <f t="shared" si="33"/>
        <v>4915835.8100270005</v>
      </c>
      <c r="L16" s="89">
        <f t="shared" si="33"/>
        <v>2268555.2061469997</v>
      </c>
      <c r="M16" s="14">
        <f t="shared" si="33"/>
        <v>2550565.497647</v>
      </c>
      <c r="N16" s="20">
        <f>M16/L16-1</f>
        <v>0.12431273029452838</v>
      </c>
      <c r="O16" s="4"/>
      <c r="P16" s="81">
        <f aca="true" t="shared" si="34" ref="P16:AA16">SUM(P14:P15)</f>
        <v>378499</v>
      </c>
      <c r="Q16" s="81">
        <f t="shared" si="34"/>
        <v>380955</v>
      </c>
      <c r="R16" s="81">
        <f t="shared" si="34"/>
        <v>435205</v>
      </c>
      <c r="S16" s="81">
        <f t="shared" si="34"/>
        <v>409151</v>
      </c>
      <c r="T16" s="81">
        <f t="shared" si="34"/>
        <v>407254</v>
      </c>
      <c r="U16" s="81">
        <f t="shared" si="34"/>
        <v>425599</v>
      </c>
      <c r="V16" s="81">
        <f t="shared" si="34"/>
        <v>522363</v>
      </c>
      <c r="W16" s="81">
        <f t="shared" si="34"/>
        <v>547306.039715</v>
      </c>
      <c r="X16" s="81">
        <f t="shared" si="34"/>
        <v>574519.854994</v>
      </c>
      <c r="Y16" s="81">
        <f t="shared" si="34"/>
        <v>591637.14196</v>
      </c>
      <c r="Z16" s="89">
        <f t="shared" si="34"/>
        <v>285246.88243800006</v>
      </c>
      <c r="AA16" s="14">
        <f t="shared" si="34"/>
        <v>284808.84595</v>
      </c>
      <c r="AB16" s="20">
        <f>AA16/Z16-1</f>
        <v>-0.0015356398788872738</v>
      </c>
      <c r="AC16" s="4"/>
      <c r="AD16" s="4"/>
      <c r="AE16" s="4"/>
      <c r="AF16" s="4"/>
      <c r="AG16" s="4"/>
      <c r="AH16" s="4"/>
      <c r="AI16" s="7"/>
      <c r="AJ16" s="4"/>
      <c r="AK16" s="4"/>
      <c r="AL16" s="28"/>
      <c r="AM16" s="4"/>
      <c r="AN16" s="4"/>
      <c r="AO16" s="4"/>
      <c r="AP16" s="4"/>
      <c r="AQ16" s="67"/>
      <c r="AR16" s="20">
        <f t="shared" si="30"/>
        <v>0.14185246789035966</v>
      </c>
      <c r="AS16" s="20">
        <f t="shared" si="30"/>
        <v>0.06792502399629297</v>
      </c>
      <c r="AT16" s="20">
        <f t="shared" si="30"/>
        <v>0.04363670761310634</v>
      </c>
      <c r="AU16" s="20">
        <f t="shared" si="30"/>
        <v>0.08153283524468047</v>
      </c>
      <c r="AV16" s="20">
        <f t="shared" si="30"/>
        <v>0.0853992733230382</v>
      </c>
      <c r="AW16" s="20">
        <f t="shared" si="30"/>
        <v>0.020472699071166778</v>
      </c>
      <c r="AX16" s="20">
        <f t="shared" si="30"/>
        <v>0.08117874084184407</v>
      </c>
      <c r="AY16" s="20">
        <f t="shared" si="30"/>
        <v>0.1741242349120926</v>
      </c>
      <c r="AZ16" s="20">
        <f>_xlfn.IFERROR(M16/L16-1,"")</f>
        <v>0.12431273029452838</v>
      </c>
      <c r="BA16" s="67"/>
      <c r="BB16" s="4"/>
      <c r="BC16" s="4"/>
      <c r="BD16" s="4"/>
      <c r="BE16" s="4"/>
      <c r="BF16" s="4"/>
      <c r="BG16" s="4"/>
      <c r="BH16" s="4"/>
      <c r="BK16" s="4"/>
      <c r="BL16" s="4"/>
      <c r="BM16" s="4"/>
      <c r="BN16" s="4"/>
      <c r="BO16" s="4"/>
      <c r="BP16" s="4"/>
      <c r="BQ16" s="4"/>
      <c r="BR16" s="4"/>
    </row>
    <row r="17" spans="1:70" ht="11.25" customHeight="1">
      <c r="A17" s="2"/>
      <c r="B17" s="28"/>
      <c r="C17" s="28"/>
      <c r="D17" s="28"/>
      <c r="E17" s="28"/>
      <c r="F17" s="28"/>
      <c r="G17" s="28"/>
      <c r="H17" s="28"/>
      <c r="I17" s="28"/>
      <c r="J17" s="28"/>
      <c r="K17" s="4"/>
      <c r="L17" s="4"/>
      <c r="M17" s="4"/>
      <c r="N17" s="4"/>
      <c r="O17" s="4"/>
      <c r="P17" s="28"/>
      <c r="Q17" s="28"/>
      <c r="R17" s="28"/>
      <c r="S17" s="28"/>
      <c r="T17" s="28"/>
      <c r="U17" s="28"/>
      <c r="V17" s="28"/>
      <c r="W17" s="38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28"/>
      <c r="AM17" s="4"/>
      <c r="AN17" s="4"/>
      <c r="AO17" s="4"/>
      <c r="AP17" s="4"/>
      <c r="AQ17" s="67"/>
      <c r="AR17" s="4"/>
      <c r="AS17" s="4"/>
      <c r="AT17" s="4"/>
      <c r="AU17" s="4"/>
      <c r="AV17" s="4"/>
      <c r="AW17" s="4"/>
      <c r="AX17" s="4"/>
      <c r="BA17" s="67"/>
      <c r="BB17" s="4"/>
      <c r="BC17" s="4"/>
      <c r="BD17" s="4"/>
      <c r="BE17" s="4"/>
      <c r="BF17" s="4"/>
      <c r="BG17" s="4"/>
      <c r="BH17" s="4"/>
      <c r="BK17" s="4"/>
      <c r="BL17" s="4"/>
      <c r="BM17" s="4"/>
      <c r="BN17" s="4"/>
      <c r="BO17" s="4"/>
      <c r="BP17" s="4"/>
      <c r="BQ17" s="4"/>
      <c r="BR17" s="4"/>
    </row>
    <row r="18" spans="1:72" ht="15.75">
      <c r="A18" s="5" t="s">
        <v>32</v>
      </c>
      <c r="B18" s="113" t="s">
        <v>36</v>
      </c>
      <c r="C18" s="113"/>
      <c r="D18" s="113"/>
      <c r="E18" s="113"/>
      <c r="F18" s="113"/>
      <c r="G18" s="113"/>
      <c r="H18" s="113"/>
      <c r="I18" s="113"/>
      <c r="J18" s="32"/>
      <c r="K18" s="64"/>
      <c r="L18" s="114" t="s">
        <v>48</v>
      </c>
      <c r="M18" s="115"/>
      <c r="N18" s="115"/>
      <c r="P18" s="113" t="s">
        <v>38</v>
      </c>
      <c r="Q18" s="113"/>
      <c r="R18" s="113"/>
      <c r="S18" s="113"/>
      <c r="T18" s="113"/>
      <c r="U18" s="113"/>
      <c r="V18" s="113"/>
      <c r="W18" s="113"/>
      <c r="X18" s="113"/>
      <c r="Y18" s="29"/>
      <c r="Z18" s="114" t="s">
        <v>48</v>
      </c>
      <c r="AA18" s="115"/>
      <c r="AB18" s="115"/>
      <c r="AC18" s="2"/>
      <c r="AD18" s="116" t="s">
        <v>0</v>
      </c>
      <c r="AE18" s="116"/>
      <c r="AF18" s="116"/>
      <c r="AG18" s="116"/>
      <c r="AH18" s="116"/>
      <c r="AI18" s="116"/>
      <c r="AJ18" s="116"/>
      <c r="AK18" s="113"/>
      <c r="AL18" s="29"/>
      <c r="AM18" s="29"/>
      <c r="AN18" s="97" t="s">
        <v>48</v>
      </c>
      <c r="AO18" s="29"/>
      <c r="AP18" s="98"/>
      <c r="AQ18" s="68"/>
      <c r="AR18" s="117" t="s">
        <v>43</v>
      </c>
      <c r="AS18" s="117"/>
      <c r="AT18" s="117"/>
      <c r="AU18" s="117"/>
      <c r="AV18" s="117"/>
      <c r="AW18" s="117"/>
      <c r="AX18" s="117"/>
      <c r="AY18" s="117"/>
      <c r="AZ18" s="117"/>
      <c r="BA18" s="68"/>
      <c r="BB18" s="117" t="s">
        <v>44</v>
      </c>
      <c r="BC18" s="117"/>
      <c r="BD18" s="117"/>
      <c r="BE18" s="117"/>
      <c r="BF18" s="117"/>
      <c r="BG18" s="117"/>
      <c r="BH18" s="117"/>
      <c r="BI18" s="117"/>
      <c r="BJ18" s="117"/>
      <c r="BK18" s="2"/>
      <c r="BL18" s="116" t="s">
        <v>39</v>
      </c>
      <c r="BM18" s="116"/>
      <c r="BN18" s="116"/>
      <c r="BO18" s="116"/>
      <c r="BP18" s="116"/>
      <c r="BQ18" s="116"/>
      <c r="BR18" s="116"/>
      <c r="BS18" s="116"/>
      <c r="BT18" s="116"/>
    </row>
    <row r="19" spans="1:72" ht="15.75">
      <c r="A19" s="5" t="s">
        <v>33</v>
      </c>
      <c r="B19" s="30" t="s">
        <v>1</v>
      </c>
      <c r="C19" s="30" t="s">
        <v>2</v>
      </c>
      <c r="D19" s="30" t="s">
        <v>3</v>
      </c>
      <c r="E19" s="30" t="s">
        <v>4</v>
      </c>
      <c r="F19" s="30" t="s">
        <v>5</v>
      </c>
      <c r="G19" s="30" t="s">
        <v>6</v>
      </c>
      <c r="H19" s="30" t="s">
        <v>7</v>
      </c>
      <c r="I19" s="30" t="s">
        <v>8</v>
      </c>
      <c r="J19" s="30" t="s">
        <v>9</v>
      </c>
      <c r="K19" s="6" t="s">
        <v>40</v>
      </c>
      <c r="L19" s="110" t="s">
        <v>40</v>
      </c>
      <c r="M19" s="94" t="s">
        <v>50</v>
      </c>
      <c r="N19" s="86" t="s">
        <v>49</v>
      </c>
      <c r="P19" s="30" t="s">
        <v>1</v>
      </c>
      <c r="Q19" s="30" t="s">
        <v>2</v>
      </c>
      <c r="R19" s="30" t="s">
        <v>3</v>
      </c>
      <c r="S19" s="30" t="s">
        <v>4</v>
      </c>
      <c r="T19" s="30" t="s">
        <v>5</v>
      </c>
      <c r="U19" s="30" t="s">
        <v>6</v>
      </c>
      <c r="V19" s="30" t="s">
        <v>7</v>
      </c>
      <c r="W19" s="30" t="s">
        <v>8</v>
      </c>
      <c r="X19" s="6" t="s">
        <v>9</v>
      </c>
      <c r="Y19" s="6" t="s">
        <v>40</v>
      </c>
      <c r="Z19" s="110" t="s">
        <v>40</v>
      </c>
      <c r="AA19" s="94" t="s">
        <v>50</v>
      </c>
      <c r="AB19" s="86" t="s">
        <v>49</v>
      </c>
      <c r="AC19" s="2"/>
      <c r="AD19" s="6" t="s">
        <v>1</v>
      </c>
      <c r="AE19" s="6" t="s">
        <v>2</v>
      </c>
      <c r="AF19" s="6" t="s">
        <v>3</v>
      </c>
      <c r="AG19" s="6" t="s">
        <v>4</v>
      </c>
      <c r="AH19" s="6" t="s">
        <v>5</v>
      </c>
      <c r="AI19" s="6" t="s">
        <v>6</v>
      </c>
      <c r="AJ19" s="6" t="s">
        <v>7</v>
      </c>
      <c r="AK19" s="6" t="s">
        <v>8</v>
      </c>
      <c r="AL19" s="30" t="s">
        <v>9</v>
      </c>
      <c r="AM19" s="6" t="s">
        <v>40</v>
      </c>
      <c r="AN19" s="110" t="s">
        <v>40</v>
      </c>
      <c r="AO19" s="94" t="s">
        <v>50</v>
      </c>
      <c r="AP19" s="86" t="s">
        <v>49</v>
      </c>
      <c r="AQ19" s="69"/>
      <c r="AR19" s="25" t="s">
        <v>10</v>
      </c>
      <c r="AS19" s="25" t="s">
        <v>11</v>
      </c>
      <c r="AT19" s="25" t="s">
        <v>12</v>
      </c>
      <c r="AU19" s="25" t="s">
        <v>13</v>
      </c>
      <c r="AV19" s="25" t="s">
        <v>14</v>
      </c>
      <c r="AW19" s="25" t="s">
        <v>15</v>
      </c>
      <c r="AX19" s="25" t="s">
        <v>16</v>
      </c>
      <c r="AY19" s="62" t="s">
        <v>42</v>
      </c>
      <c r="AZ19" s="62" t="s">
        <v>51</v>
      </c>
      <c r="BA19" s="69"/>
      <c r="BB19" s="25" t="s">
        <v>10</v>
      </c>
      <c r="BC19" s="25" t="s">
        <v>11</v>
      </c>
      <c r="BD19" s="25" t="s">
        <v>12</v>
      </c>
      <c r="BE19" s="25" t="s">
        <v>13</v>
      </c>
      <c r="BF19" s="25" t="s">
        <v>14</v>
      </c>
      <c r="BG19" s="25" t="s">
        <v>15</v>
      </c>
      <c r="BH19" s="25" t="s">
        <v>16</v>
      </c>
      <c r="BI19" s="62" t="s">
        <v>42</v>
      </c>
      <c r="BJ19" s="62" t="s">
        <v>51</v>
      </c>
      <c r="BK19" s="2"/>
      <c r="BL19" s="25" t="s">
        <v>10</v>
      </c>
      <c r="BM19" s="25" t="s">
        <v>11</v>
      </c>
      <c r="BN19" s="25" t="s">
        <v>12</v>
      </c>
      <c r="BO19" s="25" t="s">
        <v>13</v>
      </c>
      <c r="BP19" s="25" t="s">
        <v>14</v>
      </c>
      <c r="BQ19" s="25" t="s">
        <v>15</v>
      </c>
      <c r="BR19" s="25" t="s">
        <v>16</v>
      </c>
      <c r="BS19" s="62" t="s">
        <v>42</v>
      </c>
      <c r="BT19" s="62" t="s">
        <v>51</v>
      </c>
    </row>
    <row r="20" spans="1:72" ht="15">
      <c r="A20" s="2" t="s">
        <v>23</v>
      </c>
      <c r="B20" s="28">
        <v>190435</v>
      </c>
      <c r="C20" s="28">
        <v>261116</v>
      </c>
      <c r="D20" s="28">
        <v>378025</v>
      </c>
      <c r="E20" s="28">
        <v>546577</v>
      </c>
      <c r="F20" s="28">
        <v>343984</v>
      </c>
      <c r="G20" s="28">
        <v>432621</v>
      </c>
      <c r="H20" s="28">
        <v>453209</v>
      </c>
      <c r="I20" s="28">
        <v>590529</v>
      </c>
      <c r="J20" s="28">
        <v>284587.123465</v>
      </c>
      <c r="K20" s="4">
        <v>335907.35066799994</v>
      </c>
      <c r="L20" s="87">
        <v>102680.126212</v>
      </c>
      <c r="M20" s="4">
        <v>181703.38486100003</v>
      </c>
      <c r="N20" s="45">
        <f aca="true" t="shared" si="35" ref="N20:N28">M20/L20-1</f>
        <v>0.7696061698039163</v>
      </c>
      <c r="O20" s="4"/>
      <c r="P20" s="28">
        <v>16994</v>
      </c>
      <c r="Q20" s="28">
        <v>25576</v>
      </c>
      <c r="R20" s="28">
        <v>24682</v>
      </c>
      <c r="S20" s="28">
        <v>27219</v>
      </c>
      <c r="T20" s="28">
        <v>27150</v>
      </c>
      <c r="U20" s="28">
        <v>28940</v>
      </c>
      <c r="V20" s="28">
        <v>29901</v>
      </c>
      <c r="W20" s="36">
        <v>30108.34841</v>
      </c>
      <c r="X20" s="4">
        <v>27828.763649999997</v>
      </c>
      <c r="Y20" s="4">
        <v>25394.091061</v>
      </c>
      <c r="Z20" s="87">
        <v>13540.277820000001</v>
      </c>
      <c r="AA20" s="4">
        <v>11473.304574000002</v>
      </c>
      <c r="AB20" s="45">
        <f aca="true" t="shared" si="36" ref="AB20:AB25">AA20/Z20-1</f>
        <v>-0.15265368063179074</v>
      </c>
      <c r="AC20" s="4"/>
      <c r="AD20" s="52">
        <f aca="true" t="shared" si="37" ref="AD20:AO20">B20/P20</f>
        <v>11.206013887254326</v>
      </c>
      <c r="AE20" s="52">
        <f t="shared" si="37"/>
        <v>10.209415076634345</v>
      </c>
      <c r="AF20" s="52">
        <f t="shared" si="37"/>
        <v>15.315817194716798</v>
      </c>
      <c r="AG20" s="52">
        <f t="shared" si="37"/>
        <v>20.08071567654947</v>
      </c>
      <c r="AH20" s="52">
        <f t="shared" si="37"/>
        <v>12.669760589318601</v>
      </c>
      <c r="AI20" s="52">
        <f t="shared" si="37"/>
        <v>14.948894263994472</v>
      </c>
      <c r="AJ20" s="52">
        <f t="shared" si="37"/>
        <v>15.156984716230227</v>
      </c>
      <c r="AK20" s="52">
        <f t="shared" si="37"/>
        <v>19.61346374628325</v>
      </c>
      <c r="AL20" s="52">
        <f t="shared" si="37"/>
        <v>10.226366037824322</v>
      </c>
      <c r="AM20" s="52">
        <f t="shared" si="37"/>
        <v>13.227776094096285</v>
      </c>
      <c r="AN20" s="99">
        <f t="shared" si="37"/>
        <v>7.583310148949366</v>
      </c>
      <c r="AO20" s="57">
        <f t="shared" si="37"/>
        <v>15.83705755295327</v>
      </c>
      <c r="AP20" s="45">
        <f>AO20/AN20-1</f>
        <v>1.088409578651801</v>
      </c>
      <c r="AQ20" s="72"/>
      <c r="AR20" s="45">
        <f aca="true" t="shared" si="38" ref="AR20:AY25">_xlfn.IFERROR(D20/C20-1,"")</f>
        <v>0.44772821274835706</v>
      </c>
      <c r="AS20" s="45">
        <f t="shared" si="38"/>
        <v>0.44587527279941797</v>
      </c>
      <c r="AT20" s="45">
        <f t="shared" si="38"/>
        <v>-0.37065774813063845</v>
      </c>
      <c r="AU20" s="45">
        <f t="shared" si="38"/>
        <v>0.25767768268291547</v>
      </c>
      <c r="AV20" s="45">
        <f t="shared" si="38"/>
        <v>0.04758899822246265</v>
      </c>
      <c r="AW20" s="45">
        <f t="shared" si="38"/>
        <v>0.3029948655035535</v>
      </c>
      <c r="AX20" s="45">
        <f t="shared" si="38"/>
        <v>-0.518081036723006</v>
      </c>
      <c r="AY20" s="45">
        <f t="shared" si="38"/>
        <v>0.18033221805030664</v>
      </c>
      <c r="AZ20" s="45">
        <f>_xlfn.IFERROR(M20/L20-1,"")</f>
        <v>0.7696061698039163</v>
      </c>
      <c r="BA20" s="72"/>
      <c r="BB20" s="45">
        <f aca="true" t="shared" si="39" ref="BB20:BB28">_xlfn.IFERROR(R20/Q20-1,"")</f>
        <v>-0.03495464497966849</v>
      </c>
      <c r="BC20" s="45">
        <f aca="true" t="shared" si="40" ref="BC20:BC28">_xlfn.IFERROR(S20/R20-1,"")</f>
        <v>0.10278745644599296</v>
      </c>
      <c r="BD20" s="45">
        <f aca="true" t="shared" si="41" ref="BD20:BD28">_xlfn.IFERROR(T20/S20-1,"")</f>
        <v>-0.0025349939380580055</v>
      </c>
      <c r="BE20" s="45">
        <f aca="true" t="shared" si="42" ref="BE20:BE28">_xlfn.IFERROR(U20/T20-1,"")</f>
        <v>0.06593001841620616</v>
      </c>
      <c r="BF20" s="45">
        <f aca="true" t="shared" si="43" ref="BF20:BF28">_xlfn.IFERROR(V20/U20-1,"")</f>
        <v>0.03320663441603311</v>
      </c>
      <c r="BG20" s="45">
        <f aca="true" t="shared" si="44" ref="BG20:BG28">_xlfn.IFERROR(W20/V20-1,"")</f>
        <v>0.006934497508444437</v>
      </c>
      <c r="BH20" s="45">
        <f aca="true" t="shared" si="45" ref="BH20:BH28">_xlfn.IFERROR(X20/W20-1,"")</f>
        <v>-0.0757127135955048</v>
      </c>
      <c r="BI20" s="45">
        <f aca="true" t="shared" si="46" ref="BI20:BI28">_xlfn.IFERROR(Y20/X20-1,"")</f>
        <v>-0.08748763041077456</v>
      </c>
      <c r="BJ20" s="45">
        <f aca="true" t="shared" si="47" ref="BJ20:BJ28">_xlfn.IFERROR(AA20/Z20-1,"")</f>
        <v>-0.15265368063179074</v>
      </c>
      <c r="BK20" s="4"/>
      <c r="BL20" s="45">
        <f aca="true" t="shared" si="48" ref="BL20:BL28">_xlfn.IFERROR(AF20/AE20-1,"")</f>
        <v>0.5001659820619067</v>
      </c>
      <c r="BM20" s="45">
        <f aca="true" t="shared" si="49" ref="BM20:BM28">_xlfn.IFERROR(AG20/AF20-1,"")</f>
        <v>0.31110964705666033</v>
      </c>
      <c r="BN20" s="45">
        <f aca="true" t="shared" si="50" ref="BN20:BN28">_xlfn.IFERROR(AH20/AG20-1,"")</f>
        <v>-0.36905831478334616</v>
      </c>
      <c r="BO20" s="45">
        <f aca="true" t="shared" si="51" ref="BO20:BO28">_xlfn.IFERROR(AI20/AH20-1,"")</f>
        <v>0.1798876670643108</v>
      </c>
      <c r="BP20" s="45">
        <f aca="true" t="shared" si="52" ref="BP20:BP28">_xlfn.IFERROR(AJ20/AI20-1,"")</f>
        <v>0.013920123359020264</v>
      </c>
      <c r="BQ20" s="45">
        <f aca="true" t="shared" si="53" ref="BQ20:BQ28">_xlfn.IFERROR(AK20/AJ20-1,"")</f>
        <v>0.2940214767968321</v>
      </c>
      <c r="BR20" s="45">
        <f aca="true" t="shared" si="54" ref="BR20:BR28">_xlfn.IFERROR(AL20/AK20-1,"")</f>
        <v>-0.47860479056065675</v>
      </c>
      <c r="BS20" s="45">
        <f aca="true" t="shared" si="55" ref="BS20:BS28">_xlfn.IFERROR(AM20/AL20-1,"")</f>
        <v>0.29349722522845645</v>
      </c>
      <c r="BT20" s="45">
        <f aca="true" t="shared" si="56" ref="BT20:BT28">_xlfn.IFERROR(AO20/AN20-1,"")</f>
        <v>1.088409578651801</v>
      </c>
    </row>
    <row r="21" spans="1:72" ht="15">
      <c r="A21" s="2" t="s">
        <v>24</v>
      </c>
      <c r="B21" s="28">
        <v>276702</v>
      </c>
      <c r="C21" s="28">
        <v>282524</v>
      </c>
      <c r="D21" s="28">
        <v>338570</v>
      </c>
      <c r="E21" s="28">
        <v>375753</v>
      </c>
      <c r="F21" s="28">
        <v>336155</v>
      </c>
      <c r="G21" s="28">
        <v>432112</v>
      </c>
      <c r="H21" s="28">
        <v>458961</v>
      </c>
      <c r="I21" s="28">
        <v>493045</v>
      </c>
      <c r="J21" s="28">
        <v>541644.5328220001</v>
      </c>
      <c r="K21" s="4">
        <v>781434.0345610001</v>
      </c>
      <c r="L21" s="87">
        <v>341585.041717</v>
      </c>
      <c r="M21" s="4">
        <v>431602.643308</v>
      </c>
      <c r="N21" s="45">
        <f t="shared" si="35"/>
        <v>0.2635291087060503</v>
      </c>
      <c r="O21" s="4"/>
      <c r="P21" s="28">
        <v>35754</v>
      </c>
      <c r="Q21" s="28">
        <v>60107</v>
      </c>
      <c r="R21" s="28">
        <v>62065</v>
      </c>
      <c r="S21" s="28">
        <v>55967</v>
      </c>
      <c r="T21" s="28">
        <v>61724</v>
      </c>
      <c r="U21" s="28">
        <v>91163</v>
      </c>
      <c r="V21" s="28">
        <v>94513</v>
      </c>
      <c r="W21" s="36">
        <v>95453.97450900002</v>
      </c>
      <c r="X21" s="4">
        <v>105134.361623</v>
      </c>
      <c r="Y21" s="4">
        <v>111734.963299</v>
      </c>
      <c r="Z21" s="87">
        <v>53841.77527</v>
      </c>
      <c r="AA21" s="4">
        <v>56296.968711999994</v>
      </c>
      <c r="AB21" s="45">
        <f t="shared" si="36"/>
        <v>0.045600157678456155</v>
      </c>
      <c r="AC21" s="4"/>
      <c r="AD21" s="52">
        <f aca="true" t="shared" si="57" ref="AD21:AE23">B21/P21</f>
        <v>7.739050176204061</v>
      </c>
      <c r="AE21" s="52">
        <f t="shared" si="57"/>
        <v>4.700351040644184</v>
      </c>
      <c r="AF21" s="52">
        <f aca="true" t="shared" si="58" ref="AF21:AF27">D21/R21</f>
        <v>5.455087408362201</v>
      </c>
      <c r="AG21" s="52">
        <f aca="true" t="shared" si="59" ref="AG21:AG27">E21/S21</f>
        <v>6.713831364911465</v>
      </c>
      <c r="AH21" s="52">
        <f aca="true" t="shared" si="60" ref="AH21:AH27">F21/T21</f>
        <v>5.446098762231871</v>
      </c>
      <c r="AI21" s="52">
        <f aca="true" t="shared" si="61" ref="AI21:AI27">G21/U21</f>
        <v>4.739993198995206</v>
      </c>
      <c r="AJ21" s="52">
        <f aca="true" t="shared" si="62" ref="AJ21:AJ27">H21/V21</f>
        <v>4.856062129019288</v>
      </c>
      <c r="AK21" s="52">
        <f aca="true" t="shared" si="63" ref="AK21:AK27">I21/W21</f>
        <v>5.1652642285053565</v>
      </c>
      <c r="AL21" s="52">
        <f aca="true" t="shared" si="64" ref="AL21:AL27">J21/X21</f>
        <v>5.151926776939746</v>
      </c>
      <c r="AM21" s="52">
        <f aca="true" t="shared" si="65" ref="AM21:AM27">K21/Y21</f>
        <v>6.99363933623804</v>
      </c>
      <c r="AN21" s="103">
        <f aca="true" t="shared" si="66" ref="AN21:AN28">L21/Z21</f>
        <v>6.344238094008895</v>
      </c>
      <c r="AO21" s="52">
        <f aca="true" t="shared" si="67" ref="AO21:AO28">M21/AA21</f>
        <v>7.666534330044694</v>
      </c>
      <c r="AP21" s="45">
        <f aca="true" t="shared" si="68" ref="AP21:AP28">AO21/AN21-1</f>
        <v>0.20842474958253754</v>
      </c>
      <c r="AQ21" s="72"/>
      <c r="AR21" s="45">
        <f t="shared" si="38"/>
        <v>0.19837606716597533</v>
      </c>
      <c r="AS21" s="45">
        <f t="shared" si="38"/>
        <v>0.10982367014206806</v>
      </c>
      <c r="AT21" s="45">
        <f t="shared" si="38"/>
        <v>-0.10538305748723231</v>
      </c>
      <c r="AU21" s="45">
        <f t="shared" si="38"/>
        <v>0.2854546265859499</v>
      </c>
      <c r="AV21" s="45">
        <f t="shared" si="38"/>
        <v>0.0621343540563557</v>
      </c>
      <c r="AW21" s="45">
        <f t="shared" si="38"/>
        <v>0.07426339057131215</v>
      </c>
      <c r="AX21" s="45">
        <f t="shared" si="38"/>
        <v>0.09857017680333469</v>
      </c>
      <c r="AY21" s="45">
        <f t="shared" si="38"/>
        <v>0.442706400985315</v>
      </c>
      <c r="AZ21" s="45">
        <f aca="true" t="shared" si="69" ref="AZ21:AZ28">_xlfn.IFERROR(M21/L21-1,"")</f>
        <v>0.2635291087060503</v>
      </c>
      <c r="BA21" s="72"/>
      <c r="BB21" s="45">
        <f t="shared" si="39"/>
        <v>0.032575240820536644</v>
      </c>
      <c r="BC21" s="45">
        <f t="shared" si="40"/>
        <v>-0.0982518327559816</v>
      </c>
      <c r="BD21" s="45">
        <f t="shared" si="41"/>
        <v>0.10286418782496831</v>
      </c>
      <c r="BE21" s="45">
        <f t="shared" si="42"/>
        <v>0.4769457585380079</v>
      </c>
      <c r="BF21" s="45">
        <f t="shared" si="43"/>
        <v>0.03674736461064243</v>
      </c>
      <c r="BG21" s="45">
        <f t="shared" si="44"/>
        <v>0.009956032598690268</v>
      </c>
      <c r="BH21" s="45">
        <f t="shared" si="45"/>
        <v>0.10141418588167062</v>
      </c>
      <c r="BI21" s="45">
        <f t="shared" si="46"/>
        <v>0.06278253440743775</v>
      </c>
      <c r="BJ21" s="45">
        <f t="shared" si="47"/>
        <v>0.045600157678456155</v>
      </c>
      <c r="BK21" s="4"/>
      <c r="BL21" s="45">
        <f t="shared" si="48"/>
        <v>0.16057021298872587</v>
      </c>
      <c r="BM21" s="45">
        <f t="shared" si="49"/>
        <v>0.23074679878084337</v>
      </c>
      <c r="BN21" s="45">
        <f t="shared" si="50"/>
        <v>-0.1888240162398408</v>
      </c>
      <c r="BO21" s="45">
        <f t="shared" si="51"/>
        <v>-0.12965346279311585</v>
      </c>
      <c r="BP21" s="45">
        <f t="shared" si="52"/>
        <v>0.02448715117327316</v>
      </c>
      <c r="BQ21" s="45">
        <f t="shared" si="53"/>
        <v>0.0636734232946301</v>
      </c>
      <c r="BR21" s="45">
        <f t="shared" si="54"/>
        <v>-0.002582143134518766</v>
      </c>
      <c r="BS21" s="45">
        <f t="shared" si="55"/>
        <v>0.35748034454640965</v>
      </c>
      <c r="BT21" s="45">
        <f t="shared" si="56"/>
        <v>0.20842474958253754</v>
      </c>
    </row>
    <row r="22" spans="1:72" ht="15">
      <c r="A22" s="2" t="s">
        <v>25</v>
      </c>
      <c r="B22" s="28">
        <v>127405</v>
      </c>
      <c r="C22" s="28">
        <v>263528</v>
      </c>
      <c r="D22" s="28">
        <v>257716</v>
      </c>
      <c r="E22" s="28">
        <v>337654</v>
      </c>
      <c r="F22" s="28">
        <v>279467</v>
      </c>
      <c r="G22" s="28">
        <v>300432</v>
      </c>
      <c r="H22" s="28">
        <v>268925</v>
      </c>
      <c r="I22" s="28">
        <v>306138</v>
      </c>
      <c r="J22" s="28">
        <v>344573.72143700003</v>
      </c>
      <c r="K22" s="4">
        <v>472104.73841999995</v>
      </c>
      <c r="L22" s="87">
        <v>186479.091319</v>
      </c>
      <c r="M22" s="4">
        <v>228466.049352</v>
      </c>
      <c r="N22" s="45">
        <f t="shared" si="35"/>
        <v>0.22515638475079824</v>
      </c>
      <c r="O22" s="4"/>
      <c r="P22" s="28">
        <v>13368</v>
      </c>
      <c r="Q22" s="28">
        <v>26687</v>
      </c>
      <c r="R22" s="28">
        <v>32318</v>
      </c>
      <c r="S22" s="28">
        <v>35850</v>
      </c>
      <c r="T22" s="28">
        <v>34921</v>
      </c>
      <c r="U22" s="28">
        <v>34247</v>
      </c>
      <c r="V22" s="28">
        <v>32324</v>
      </c>
      <c r="W22" s="36">
        <v>36821.590199</v>
      </c>
      <c r="X22" s="4">
        <v>37211.279834999994</v>
      </c>
      <c r="Y22" s="4">
        <v>38497.793874</v>
      </c>
      <c r="Z22" s="87">
        <v>16379.407654999999</v>
      </c>
      <c r="AA22" s="4">
        <v>16673.228399</v>
      </c>
      <c r="AB22" s="45">
        <f t="shared" si="36"/>
        <v>0.017938423060757547</v>
      </c>
      <c r="AC22" s="4"/>
      <c r="AD22" s="52">
        <f t="shared" si="57"/>
        <v>9.530595451825254</v>
      </c>
      <c r="AE22" s="52">
        <f t="shared" si="57"/>
        <v>9.874770487503278</v>
      </c>
      <c r="AF22" s="52">
        <f t="shared" si="58"/>
        <v>7.974379602698186</v>
      </c>
      <c r="AG22" s="52">
        <f t="shared" si="59"/>
        <v>9.418521617852162</v>
      </c>
      <c r="AH22" s="52">
        <f t="shared" si="60"/>
        <v>8.002834970361674</v>
      </c>
      <c r="AI22" s="52">
        <f t="shared" si="61"/>
        <v>8.7725056209303</v>
      </c>
      <c r="AJ22" s="52">
        <f t="shared" si="62"/>
        <v>8.319669595347111</v>
      </c>
      <c r="AK22" s="52">
        <f t="shared" si="63"/>
        <v>8.314089596497494</v>
      </c>
      <c r="AL22" s="52">
        <f t="shared" si="64"/>
        <v>9.25992663958047</v>
      </c>
      <c r="AM22" s="52">
        <f t="shared" si="65"/>
        <v>12.263163441654825</v>
      </c>
      <c r="AN22" s="103">
        <f t="shared" si="66"/>
        <v>11.384971620880023</v>
      </c>
      <c r="AO22" s="52">
        <f t="shared" si="67"/>
        <v>13.702568206029168</v>
      </c>
      <c r="AP22" s="45">
        <f t="shared" si="68"/>
        <v>0.20356630322193126</v>
      </c>
      <c r="AQ22" s="72"/>
      <c r="AR22" s="45">
        <f t="shared" si="38"/>
        <v>-0.022054582435263037</v>
      </c>
      <c r="AS22" s="45">
        <f t="shared" si="38"/>
        <v>0.3101786462617766</v>
      </c>
      <c r="AT22" s="45">
        <f t="shared" si="38"/>
        <v>-0.17232729362009636</v>
      </c>
      <c r="AU22" s="45">
        <f t="shared" si="38"/>
        <v>0.07501780174403416</v>
      </c>
      <c r="AV22" s="45">
        <f t="shared" si="38"/>
        <v>-0.10487231719657031</v>
      </c>
      <c r="AW22" s="45">
        <f t="shared" si="38"/>
        <v>0.13837687087477923</v>
      </c>
      <c r="AX22" s="45">
        <f t="shared" si="38"/>
        <v>0.1255503120716801</v>
      </c>
      <c r="AY22" s="45">
        <f t="shared" si="38"/>
        <v>0.3701124289198501</v>
      </c>
      <c r="AZ22" s="45">
        <f t="shared" si="69"/>
        <v>0.22515638475079824</v>
      </c>
      <c r="BA22" s="72"/>
      <c r="BB22" s="45">
        <f t="shared" si="39"/>
        <v>0.2110016112714055</v>
      </c>
      <c r="BC22" s="45">
        <f t="shared" si="40"/>
        <v>0.10928894114734833</v>
      </c>
      <c r="BD22" s="45">
        <f t="shared" si="41"/>
        <v>-0.025913528591352875</v>
      </c>
      <c r="BE22" s="45">
        <f t="shared" si="42"/>
        <v>-0.019300707310787257</v>
      </c>
      <c r="BF22" s="45">
        <f t="shared" si="43"/>
        <v>-0.05615090372879372</v>
      </c>
      <c r="BG22" s="45">
        <f t="shared" si="44"/>
        <v>0.13914089218537296</v>
      </c>
      <c r="BH22" s="45">
        <f t="shared" si="45"/>
        <v>0.0105831832328247</v>
      </c>
      <c r="BI22" s="45">
        <f t="shared" si="46"/>
        <v>0.034573227384400385</v>
      </c>
      <c r="BJ22" s="45">
        <f t="shared" si="47"/>
        <v>0.017938423060757547</v>
      </c>
      <c r="BK22" s="4"/>
      <c r="BL22" s="45">
        <f t="shared" si="48"/>
        <v>-0.19244911942106147</v>
      </c>
      <c r="BM22" s="45">
        <f t="shared" si="49"/>
        <v>0.18109772635671129</v>
      </c>
      <c r="BN22" s="45">
        <f t="shared" si="50"/>
        <v>-0.15030879631970606</v>
      </c>
      <c r="BO22" s="45">
        <f t="shared" si="51"/>
        <v>0.09617474975044282</v>
      </c>
      <c r="BP22" s="45">
        <f t="shared" si="52"/>
        <v>-0.051619918544454135</v>
      </c>
      <c r="BQ22" s="45">
        <f t="shared" si="53"/>
        <v>-0.0006706995735429322</v>
      </c>
      <c r="BR22" s="45">
        <f t="shared" si="54"/>
        <v>0.11376315255027225</v>
      </c>
      <c r="BS22" s="45">
        <f t="shared" si="55"/>
        <v>0.32432619814042285</v>
      </c>
      <c r="BT22" s="45">
        <f t="shared" si="56"/>
        <v>0.20356630322193126</v>
      </c>
    </row>
    <row r="23" spans="1:72" ht="15">
      <c r="A23" s="2" t="s">
        <v>26</v>
      </c>
      <c r="B23" s="28">
        <v>90189</v>
      </c>
      <c r="C23" s="28">
        <v>86940</v>
      </c>
      <c r="D23" s="28">
        <v>117392</v>
      </c>
      <c r="E23" s="28">
        <v>212502</v>
      </c>
      <c r="F23" s="28">
        <v>250473</v>
      </c>
      <c r="G23" s="28">
        <v>345635</v>
      </c>
      <c r="H23" s="28">
        <v>285473</v>
      </c>
      <c r="I23" s="28">
        <v>278251</v>
      </c>
      <c r="J23" s="28">
        <v>270207.15151600004</v>
      </c>
      <c r="K23" s="4">
        <v>359901.86651100003</v>
      </c>
      <c r="L23" s="87">
        <v>166946.998282</v>
      </c>
      <c r="M23" s="4">
        <v>201771.308824</v>
      </c>
      <c r="N23" s="45">
        <f t="shared" si="35"/>
        <v>0.20859500859773616</v>
      </c>
      <c r="O23" s="4"/>
      <c r="P23" s="28">
        <v>4294</v>
      </c>
      <c r="Q23" s="28">
        <v>4703</v>
      </c>
      <c r="R23" s="28">
        <v>5119</v>
      </c>
      <c r="S23" s="28">
        <v>6427</v>
      </c>
      <c r="T23" s="28">
        <v>7932</v>
      </c>
      <c r="U23" s="28">
        <v>8911</v>
      </c>
      <c r="V23" s="28">
        <v>9479</v>
      </c>
      <c r="W23" s="36">
        <v>9449.087287</v>
      </c>
      <c r="X23" s="4">
        <v>10009.555694000002</v>
      </c>
      <c r="Y23" s="4">
        <v>9757.145091</v>
      </c>
      <c r="Z23" s="87">
        <v>4818.759180999999</v>
      </c>
      <c r="AA23" s="4">
        <v>5572.058783999999</v>
      </c>
      <c r="AB23" s="45">
        <f t="shared" si="36"/>
        <v>0.15632646801902905</v>
      </c>
      <c r="AC23" s="4"/>
      <c r="AD23" s="52">
        <f t="shared" si="57"/>
        <v>21.003493246390313</v>
      </c>
      <c r="AE23" s="52">
        <f t="shared" si="57"/>
        <v>18.48607271954072</v>
      </c>
      <c r="AF23" s="52">
        <f t="shared" si="58"/>
        <v>22.93260402422348</v>
      </c>
      <c r="AG23" s="52">
        <f t="shared" si="59"/>
        <v>33.06394896530263</v>
      </c>
      <c r="AH23" s="52">
        <f t="shared" si="60"/>
        <v>31.577534039334342</v>
      </c>
      <c r="AI23" s="52">
        <f t="shared" si="61"/>
        <v>38.787453708899115</v>
      </c>
      <c r="AJ23" s="52">
        <f t="shared" si="62"/>
        <v>30.11636248549425</v>
      </c>
      <c r="AK23" s="52">
        <f t="shared" si="63"/>
        <v>29.447394393616843</v>
      </c>
      <c r="AL23" s="52">
        <f t="shared" si="64"/>
        <v>26.994919632443775</v>
      </c>
      <c r="AM23" s="52">
        <f t="shared" si="65"/>
        <v>36.88598080220964</v>
      </c>
      <c r="AN23" s="103">
        <f t="shared" si="66"/>
        <v>34.64522546390351</v>
      </c>
      <c r="AO23" s="52">
        <f t="shared" si="67"/>
        <v>36.211267081994954</v>
      </c>
      <c r="AP23" s="45">
        <f t="shared" si="68"/>
        <v>0.04520223485695274</v>
      </c>
      <c r="AQ23" s="72"/>
      <c r="AR23" s="45">
        <f t="shared" si="38"/>
        <v>0.3502645502645503</v>
      </c>
      <c r="AS23" s="45">
        <f t="shared" si="38"/>
        <v>0.8101914951615101</v>
      </c>
      <c r="AT23" s="45">
        <f t="shared" si="38"/>
        <v>0.17868537707880394</v>
      </c>
      <c r="AU23" s="45">
        <f t="shared" si="38"/>
        <v>0.3799291740027868</v>
      </c>
      <c r="AV23" s="45">
        <f t="shared" si="38"/>
        <v>-0.17406223328077308</v>
      </c>
      <c r="AW23" s="45">
        <f t="shared" si="38"/>
        <v>-0.025298364468793855</v>
      </c>
      <c r="AX23" s="45">
        <f t="shared" si="38"/>
        <v>-0.028908605841488244</v>
      </c>
      <c r="AY23" s="45">
        <f t="shared" si="38"/>
        <v>0.33194796840781926</v>
      </c>
      <c r="AZ23" s="45">
        <f t="shared" si="69"/>
        <v>0.20859500859773616</v>
      </c>
      <c r="BA23" s="72"/>
      <c r="BB23" s="45">
        <f t="shared" si="39"/>
        <v>0.0884541781841377</v>
      </c>
      <c r="BC23" s="45">
        <f t="shared" si="40"/>
        <v>0.25551865598749757</v>
      </c>
      <c r="BD23" s="45">
        <f t="shared" si="41"/>
        <v>0.23416835226388666</v>
      </c>
      <c r="BE23" s="45">
        <f t="shared" si="42"/>
        <v>0.12342410489157851</v>
      </c>
      <c r="BF23" s="45">
        <f t="shared" si="43"/>
        <v>0.06374144316013908</v>
      </c>
      <c r="BG23" s="45">
        <f t="shared" si="44"/>
        <v>-0.0031556823504589326</v>
      </c>
      <c r="BH23" s="45">
        <f t="shared" si="45"/>
        <v>0.059314554938135755</v>
      </c>
      <c r="BI23" s="45">
        <f t="shared" si="46"/>
        <v>-0.025216963741088283</v>
      </c>
      <c r="BJ23" s="45">
        <f t="shared" si="47"/>
        <v>0.15632646801902905</v>
      </c>
      <c r="BK23" s="4"/>
      <c r="BL23" s="45">
        <f t="shared" si="48"/>
        <v>0.24053412383164274</v>
      </c>
      <c r="BM23" s="45">
        <f t="shared" si="49"/>
        <v>0.4417878113788347</v>
      </c>
      <c r="BN23" s="45">
        <f t="shared" si="50"/>
        <v>-0.04495575914202299</v>
      </c>
      <c r="BO23" s="45">
        <f t="shared" si="51"/>
        <v>0.22832434162160298</v>
      </c>
      <c r="BP23" s="45">
        <f t="shared" si="52"/>
        <v>-0.22355402054699536</v>
      </c>
      <c r="BQ23" s="45">
        <f t="shared" si="53"/>
        <v>-0.022212778591691462</v>
      </c>
      <c r="BR23" s="45">
        <f t="shared" si="54"/>
        <v>-0.08328325176724904</v>
      </c>
      <c r="BS23" s="45">
        <f t="shared" si="55"/>
        <v>0.3664045422042419</v>
      </c>
      <c r="BT23" s="45">
        <f t="shared" si="56"/>
        <v>0.04520223485695274</v>
      </c>
    </row>
    <row r="24" spans="1:72" ht="15">
      <c r="A24" s="2" t="s">
        <v>31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251962</v>
      </c>
      <c r="J24" s="28">
        <v>737726.5727230001</v>
      </c>
      <c r="K24" s="4">
        <v>896403.3053969999</v>
      </c>
      <c r="L24" s="87">
        <v>434588.932528</v>
      </c>
      <c r="M24" s="4">
        <v>495663.910598</v>
      </c>
      <c r="N24" s="45">
        <f t="shared" si="35"/>
        <v>0.14053505162850644</v>
      </c>
      <c r="O24" s="4"/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36">
        <v>51706.34314741392</v>
      </c>
      <c r="X24" s="4">
        <v>148709.89796854128</v>
      </c>
      <c r="Y24" s="4">
        <v>148213.641185195</v>
      </c>
      <c r="Z24" s="87">
        <v>72609.73440599999</v>
      </c>
      <c r="AA24" s="4">
        <v>66967.52209799999</v>
      </c>
      <c r="AB24" s="45">
        <f t="shared" si="36"/>
        <v>-0.07770600394227256</v>
      </c>
      <c r="AC24" s="4"/>
      <c r="AD24" s="52"/>
      <c r="AE24" s="52"/>
      <c r="AF24" s="52"/>
      <c r="AG24" s="52"/>
      <c r="AH24" s="52"/>
      <c r="AI24" s="52"/>
      <c r="AJ24" s="52"/>
      <c r="AK24" s="52">
        <f t="shared" si="63"/>
        <v>4.8729417835962705</v>
      </c>
      <c r="AL24" s="52">
        <f t="shared" si="64"/>
        <v>4.960843782429747</v>
      </c>
      <c r="AM24" s="52">
        <f t="shared" si="65"/>
        <v>6.048048602199385</v>
      </c>
      <c r="AN24" s="103">
        <f t="shared" si="66"/>
        <v>5.985270929349225</v>
      </c>
      <c r="AO24" s="52">
        <f t="shared" si="67"/>
        <v>7.4015566810527575</v>
      </c>
      <c r="AP24" s="45">
        <f t="shared" si="68"/>
        <v>0.2366285116282154</v>
      </c>
      <c r="AQ24" s="72"/>
      <c r="AR24" s="45">
        <f t="shared" si="38"/>
      </c>
      <c r="AS24" s="45">
        <f t="shared" si="38"/>
      </c>
      <c r="AT24" s="45">
        <f t="shared" si="38"/>
      </c>
      <c r="AU24" s="45">
        <f t="shared" si="38"/>
      </c>
      <c r="AV24" s="45">
        <f t="shared" si="38"/>
      </c>
      <c r="AW24" s="45">
        <f t="shared" si="38"/>
      </c>
      <c r="AX24" s="45">
        <f t="shared" si="38"/>
        <v>1.9279279126336513</v>
      </c>
      <c r="AY24" s="45">
        <f t="shared" si="38"/>
        <v>0.2150888127674635</v>
      </c>
      <c r="AZ24" s="45">
        <f t="shared" si="69"/>
        <v>0.14053505162850644</v>
      </c>
      <c r="BA24" s="72"/>
      <c r="BB24" s="45">
        <f t="shared" si="39"/>
      </c>
      <c r="BC24" s="45">
        <f t="shared" si="40"/>
      </c>
      <c r="BD24" s="45">
        <f t="shared" si="41"/>
      </c>
      <c r="BE24" s="45">
        <f t="shared" si="42"/>
      </c>
      <c r="BF24" s="45">
        <f t="shared" si="43"/>
      </c>
      <c r="BG24" s="45">
        <f t="shared" si="44"/>
      </c>
      <c r="BH24" s="45">
        <f t="shared" si="45"/>
        <v>1.8760474811489152</v>
      </c>
      <c r="BI24" s="45">
        <f t="shared" si="46"/>
        <v>-0.0033370797110711115</v>
      </c>
      <c r="BJ24" s="45">
        <f t="shared" si="47"/>
        <v>-0.07770600394227256</v>
      </c>
      <c r="BK24" s="4"/>
      <c r="BL24" s="45">
        <f t="shared" si="48"/>
      </c>
      <c r="BM24" s="45">
        <f t="shared" si="49"/>
      </c>
      <c r="BN24" s="45">
        <f t="shared" si="50"/>
      </c>
      <c r="BO24" s="45">
        <f t="shared" si="51"/>
      </c>
      <c r="BP24" s="45">
        <f t="shared" si="52"/>
      </c>
      <c r="BQ24" s="45">
        <f t="shared" si="53"/>
      </c>
      <c r="BR24" s="45">
        <f t="shared" si="54"/>
        <v>0.018038795195415736</v>
      </c>
      <c r="BS24" s="45">
        <f t="shared" si="55"/>
        <v>0.21915723764983008</v>
      </c>
      <c r="BT24" s="45">
        <f t="shared" si="56"/>
        <v>0.2366285116282154</v>
      </c>
    </row>
    <row r="25" spans="1:72" ht="15">
      <c r="A25" s="43" t="s">
        <v>41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35650</v>
      </c>
      <c r="H25" s="28">
        <v>43880</v>
      </c>
      <c r="I25" s="28">
        <v>105343</v>
      </c>
      <c r="J25" s="28">
        <v>115466.117244</v>
      </c>
      <c r="K25" s="4">
        <v>179197.06358800002</v>
      </c>
      <c r="L25" s="87">
        <v>81648.393707</v>
      </c>
      <c r="M25" s="4">
        <v>109188.53488699999</v>
      </c>
      <c r="N25" s="45">
        <f t="shared" si="35"/>
        <v>0.3373016899613406</v>
      </c>
      <c r="O25" s="4"/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6680</v>
      </c>
      <c r="V25" s="28">
        <v>6230</v>
      </c>
      <c r="W25" s="36">
        <v>9623.049976322993</v>
      </c>
      <c r="X25" s="4">
        <v>10023.600392886796</v>
      </c>
      <c r="Y25" s="4">
        <v>10197.981749100001</v>
      </c>
      <c r="Z25" s="87">
        <v>4948.6290641000005</v>
      </c>
      <c r="AA25" s="4">
        <v>5328.8798830000005</v>
      </c>
      <c r="AB25" s="45">
        <f t="shared" si="36"/>
        <v>0.07683962850611348</v>
      </c>
      <c r="AC25" s="4"/>
      <c r="AD25" s="52"/>
      <c r="AE25" s="52"/>
      <c r="AF25" s="52"/>
      <c r="AG25" s="52"/>
      <c r="AH25" s="52"/>
      <c r="AI25" s="52">
        <f t="shared" si="61"/>
        <v>5.336826347305389</v>
      </c>
      <c r="AJ25" s="52">
        <f t="shared" si="62"/>
        <v>7.043338683788122</v>
      </c>
      <c r="AK25" s="52">
        <f t="shared" si="63"/>
        <v>10.946945122304353</v>
      </c>
      <c r="AL25" s="52">
        <f t="shared" si="64"/>
        <v>11.51942542780736</v>
      </c>
      <c r="AM25" s="52">
        <f t="shared" si="65"/>
        <v>17.571816462979513</v>
      </c>
      <c r="AN25" s="103">
        <f t="shared" si="66"/>
        <v>16.499194554572917</v>
      </c>
      <c r="AO25" s="52">
        <f t="shared" si="67"/>
        <v>20.48995985729183</v>
      </c>
      <c r="AP25" s="45">
        <f t="shared" si="68"/>
        <v>0.2418763709658076</v>
      </c>
      <c r="AQ25" s="72"/>
      <c r="AR25" s="45">
        <f t="shared" si="38"/>
      </c>
      <c r="AS25" s="45">
        <f t="shared" si="38"/>
      </c>
      <c r="AT25" s="45">
        <f t="shared" si="38"/>
      </c>
      <c r="AU25" s="45">
        <f t="shared" si="38"/>
      </c>
      <c r="AV25" s="45">
        <f t="shared" si="38"/>
        <v>0.2308555399719494</v>
      </c>
      <c r="AW25" s="45">
        <f t="shared" si="38"/>
        <v>1.4007064721969007</v>
      </c>
      <c r="AX25" s="45">
        <f t="shared" si="38"/>
        <v>0.09609672445250261</v>
      </c>
      <c r="AY25" s="45">
        <f t="shared" si="38"/>
        <v>0.5519450022669892</v>
      </c>
      <c r="AZ25" s="45">
        <f t="shared" si="69"/>
        <v>0.3373016899613406</v>
      </c>
      <c r="BA25" s="72"/>
      <c r="BB25" s="45">
        <f t="shared" si="39"/>
      </c>
      <c r="BC25" s="45">
        <f t="shared" si="40"/>
      </c>
      <c r="BD25" s="45">
        <f t="shared" si="41"/>
      </c>
      <c r="BE25" s="45">
        <f t="shared" si="42"/>
      </c>
      <c r="BF25" s="45">
        <f t="shared" si="43"/>
        <v>-0.06736526946107779</v>
      </c>
      <c r="BG25" s="45">
        <f t="shared" si="44"/>
        <v>0.5446308148190999</v>
      </c>
      <c r="BH25" s="45">
        <f t="shared" si="45"/>
        <v>0.041624060723921774</v>
      </c>
      <c r="BI25" s="45">
        <f t="shared" si="46"/>
        <v>0.017397077834123698</v>
      </c>
      <c r="BJ25" s="45">
        <f t="shared" si="47"/>
        <v>0.07683962850611348</v>
      </c>
      <c r="BK25" s="4"/>
      <c r="BL25" s="45">
        <f t="shared" si="48"/>
      </c>
      <c r="BM25" s="45">
        <f t="shared" si="49"/>
      </c>
      <c r="BN25" s="45">
        <f t="shared" si="50"/>
      </c>
      <c r="BO25" s="45">
        <f t="shared" si="51"/>
      </c>
      <c r="BP25" s="45">
        <f t="shared" si="52"/>
        <v>0.31976163836478677</v>
      </c>
      <c r="BQ25" s="45">
        <f t="shared" si="53"/>
        <v>0.5542267117583437</v>
      </c>
      <c r="BR25" s="45">
        <f t="shared" si="54"/>
        <v>0.05229589617075736</v>
      </c>
      <c r="BS25" s="45">
        <f t="shared" si="55"/>
        <v>0.5254073714963214</v>
      </c>
      <c r="BT25" s="45">
        <f t="shared" si="56"/>
        <v>0.2418763709658076</v>
      </c>
    </row>
    <row r="26" spans="1:72" ht="15">
      <c r="A26" s="2" t="s">
        <v>28</v>
      </c>
      <c r="B26" s="28">
        <v>0</v>
      </c>
      <c r="C26" s="28">
        <v>0</v>
      </c>
      <c r="D26" s="28">
        <v>0</v>
      </c>
      <c r="E26" s="28">
        <v>0</v>
      </c>
      <c r="F26" s="28">
        <v>43</v>
      </c>
      <c r="G26" s="28">
        <v>1</v>
      </c>
      <c r="H26" s="28">
        <v>0</v>
      </c>
      <c r="I26" s="28">
        <v>0</v>
      </c>
      <c r="J26" s="28">
        <v>0</v>
      </c>
      <c r="K26" s="4">
        <v>389.546771</v>
      </c>
      <c r="L26" s="87">
        <v>389.546771</v>
      </c>
      <c r="M26" s="4">
        <v>246.832823</v>
      </c>
      <c r="N26" s="83" t="s">
        <v>18</v>
      </c>
      <c r="O26" s="4"/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2</v>
      </c>
      <c r="V26" s="28">
        <v>0</v>
      </c>
      <c r="W26" s="36">
        <v>0</v>
      </c>
      <c r="X26" s="4">
        <v>0</v>
      </c>
      <c r="Y26" s="4">
        <v>56.32248</v>
      </c>
      <c r="Z26" s="87">
        <v>56.32248</v>
      </c>
      <c r="AA26" s="4">
        <v>29.732800000000005</v>
      </c>
      <c r="AB26" s="83" t="s">
        <v>18</v>
      </c>
      <c r="AC26" s="4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103">
        <f>L26/Z26</f>
        <v>6.916363963376613</v>
      </c>
      <c r="AO26" s="52">
        <f>M26/AA26</f>
        <v>8.301701252488833</v>
      </c>
      <c r="AP26" s="45">
        <f t="shared" si="68"/>
        <v>0.2002984944759747</v>
      </c>
      <c r="AQ26" s="72"/>
      <c r="AR26" s="45">
        <f aca="true" t="shared" si="70" ref="AR26:AT28">_xlfn.IFERROR(D26/C26-1,"")</f>
      </c>
      <c r="AS26" s="45">
        <f t="shared" si="70"/>
      </c>
      <c r="AT26" s="45">
        <f t="shared" si="70"/>
      </c>
      <c r="AU26" s="45"/>
      <c r="AV26" s="45"/>
      <c r="AW26" s="45">
        <f aca="true" t="shared" si="71" ref="AW26:AY28">_xlfn.IFERROR(I26/H26-1,"")</f>
      </c>
      <c r="AX26" s="45">
        <f t="shared" si="71"/>
      </c>
      <c r="AY26" s="45">
        <f t="shared" si="71"/>
      </c>
      <c r="AZ26" s="45">
        <f t="shared" si="69"/>
        <v>-0.36635895513558236</v>
      </c>
      <c r="BA26" s="72"/>
      <c r="BB26" s="45">
        <f t="shared" si="39"/>
      </c>
      <c r="BC26" s="45">
        <f t="shared" si="40"/>
      </c>
      <c r="BD26" s="45">
        <f t="shared" si="41"/>
      </c>
      <c r="BE26" s="45">
        <f t="shared" si="42"/>
        <v>1</v>
      </c>
      <c r="BF26" s="45">
        <f t="shared" si="43"/>
        <v>-1</v>
      </c>
      <c r="BG26" s="45">
        <f t="shared" si="44"/>
      </c>
      <c r="BH26" s="45">
        <f t="shared" si="45"/>
      </c>
      <c r="BI26" s="45">
        <f t="shared" si="46"/>
      </c>
      <c r="BJ26" s="111" t="s">
        <v>18</v>
      </c>
      <c r="BK26" s="4"/>
      <c r="BL26" s="45">
        <f t="shared" si="48"/>
      </c>
      <c r="BM26" s="45">
        <f t="shared" si="49"/>
      </c>
      <c r="BN26" s="45">
        <f t="shared" si="50"/>
      </c>
      <c r="BO26" s="45">
        <f t="shared" si="51"/>
      </c>
      <c r="BP26" s="45">
        <f t="shared" si="52"/>
      </c>
      <c r="BQ26" s="45">
        <f t="shared" si="53"/>
      </c>
      <c r="BR26" s="45">
        <f t="shared" si="54"/>
      </c>
      <c r="BS26" s="45">
        <f t="shared" si="55"/>
      </c>
      <c r="BT26" s="45">
        <f t="shared" si="56"/>
        <v>0.2002984944759747</v>
      </c>
    </row>
    <row r="27" spans="1:72" ht="15.75" thickBot="1">
      <c r="A27" s="8" t="s">
        <v>29</v>
      </c>
      <c r="B27" s="10">
        <v>18314</v>
      </c>
      <c r="C27" s="10">
        <v>15291</v>
      </c>
      <c r="D27" s="10">
        <v>17575</v>
      </c>
      <c r="E27" s="10">
        <v>18414</v>
      </c>
      <c r="F27" s="10">
        <v>16115</v>
      </c>
      <c r="G27" s="10">
        <v>14743</v>
      </c>
      <c r="H27" s="10">
        <v>572</v>
      </c>
      <c r="I27" s="10">
        <v>749</v>
      </c>
      <c r="J27" s="10">
        <v>797.177295</v>
      </c>
      <c r="K27" s="9">
        <v>4243.188854</v>
      </c>
      <c r="L27" s="88">
        <v>527.23897</v>
      </c>
      <c r="M27" s="10">
        <v>6075.111462000001</v>
      </c>
      <c r="N27" s="109" t="s">
        <v>18</v>
      </c>
      <c r="O27" s="4"/>
      <c r="P27" s="10">
        <v>0</v>
      </c>
      <c r="Q27" s="10">
        <v>0</v>
      </c>
      <c r="R27" s="10">
        <v>552</v>
      </c>
      <c r="S27" s="10">
        <v>1383</v>
      </c>
      <c r="T27" s="10">
        <v>2527</v>
      </c>
      <c r="U27" s="10">
        <v>4676</v>
      </c>
      <c r="V27" s="10">
        <v>388</v>
      </c>
      <c r="W27" s="26">
        <v>416.71174299999996</v>
      </c>
      <c r="X27" s="10">
        <v>411.25828500000006</v>
      </c>
      <c r="Y27" s="10">
        <v>2481.3293450000006</v>
      </c>
      <c r="Z27" s="95">
        <v>185.320629</v>
      </c>
      <c r="AA27" s="10">
        <v>519.576821</v>
      </c>
      <c r="AB27" s="109" t="s">
        <v>18</v>
      </c>
      <c r="AC27" s="4"/>
      <c r="AD27" s="60"/>
      <c r="AE27" s="60"/>
      <c r="AF27" s="60">
        <f t="shared" si="58"/>
        <v>31.838768115942027</v>
      </c>
      <c r="AG27" s="60">
        <f t="shared" si="59"/>
        <v>13.314533622559653</v>
      </c>
      <c r="AH27" s="60">
        <f t="shared" si="60"/>
        <v>6.377127028096557</v>
      </c>
      <c r="AI27" s="60">
        <f t="shared" si="61"/>
        <v>3.152908468776732</v>
      </c>
      <c r="AJ27" s="60">
        <f t="shared" si="62"/>
        <v>1.4742268041237114</v>
      </c>
      <c r="AK27" s="60">
        <f t="shared" si="63"/>
        <v>1.7974055509158045</v>
      </c>
      <c r="AL27" s="60">
        <f t="shared" si="64"/>
        <v>1.938385982910958</v>
      </c>
      <c r="AM27" s="60">
        <f t="shared" si="65"/>
        <v>1.710046617773748</v>
      </c>
      <c r="AN27" s="104">
        <f>L27/Z27</f>
        <v>2.8450096076460003</v>
      </c>
      <c r="AO27" s="53">
        <f>M27/AA27</f>
        <v>11.69242201818699</v>
      </c>
      <c r="AP27" s="109" t="s">
        <v>18</v>
      </c>
      <c r="AQ27" s="73"/>
      <c r="AR27" s="46">
        <f t="shared" si="70"/>
        <v>0.14936890981623185</v>
      </c>
      <c r="AS27" s="46">
        <f t="shared" si="70"/>
        <v>0.047738264580369894</v>
      </c>
      <c r="AT27" s="46">
        <f t="shared" si="70"/>
        <v>-0.12485065710872167</v>
      </c>
      <c r="AU27" s="46">
        <f>_xlfn.IFERROR(G27/F27-1,"")</f>
        <v>-0.08513807012100527</v>
      </c>
      <c r="AV27" s="46">
        <f>_xlfn.IFERROR(H27/G27-1,"")</f>
        <v>-0.9612019263379231</v>
      </c>
      <c r="AW27" s="46">
        <f t="shared" si="71"/>
        <v>0.30944055944055937</v>
      </c>
      <c r="AX27" s="46">
        <f t="shared" si="71"/>
        <v>0.06432215620827764</v>
      </c>
      <c r="AY27" s="46">
        <f t="shared" si="71"/>
        <v>4.322766818139245</v>
      </c>
      <c r="AZ27" s="109" t="s">
        <v>18</v>
      </c>
      <c r="BA27" s="73"/>
      <c r="BB27" s="46">
        <f t="shared" si="39"/>
      </c>
      <c r="BC27" s="46">
        <f t="shared" si="40"/>
        <v>1.5054347826086958</v>
      </c>
      <c r="BD27" s="46">
        <f t="shared" si="41"/>
        <v>0.8271872740419379</v>
      </c>
      <c r="BE27" s="46">
        <f t="shared" si="42"/>
        <v>0.8504155124653741</v>
      </c>
      <c r="BF27" s="46">
        <f t="shared" si="43"/>
        <v>-0.9170230966638152</v>
      </c>
      <c r="BG27" s="46">
        <f t="shared" si="44"/>
        <v>0.0739993376288659</v>
      </c>
      <c r="BH27" s="46">
        <f t="shared" si="45"/>
        <v>-0.013086883419073492</v>
      </c>
      <c r="BI27" s="46">
        <f t="shared" si="46"/>
        <v>5.033506036237058</v>
      </c>
      <c r="BJ27" s="109" t="s">
        <v>18</v>
      </c>
      <c r="BK27" s="4"/>
      <c r="BL27" s="46">
        <f t="shared" si="48"/>
      </c>
      <c r="BM27" s="46">
        <f t="shared" si="49"/>
        <v>-0.5818137946143427</v>
      </c>
      <c r="BN27" s="46">
        <f t="shared" si="50"/>
        <v>-0.521040149893693</v>
      </c>
      <c r="BO27" s="46">
        <f t="shared" si="51"/>
        <v>-0.5055910828049145</v>
      </c>
      <c r="BP27" s="46">
        <f t="shared" si="52"/>
        <v>-0.5324232153508461</v>
      </c>
      <c r="BQ27" s="46">
        <f t="shared" si="53"/>
        <v>0.21921914992190916</v>
      </c>
      <c r="BR27" s="46">
        <f t="shared" si="54"/>
        <v>0.07843551608223409</v>
      </c>
      <c r="BS27" s="46">
        <f t="shared" si="55"/>
        <v>-0.11779870838433482</v>
      </c>
      <c r="BT27" s="109" t="s">
        <v>18</v>
      </c>
    </row>
    <row r="28" spans="1:72" s="12" customFormat="1" ht="15.75" thickTop="1">
      <c r="A28" s="12" t="s">
        <v>30</v>
      </c>
      <c r="B28" s="31">
        <v>703045</v>
      </c>
      <c r="C28" s="31">
        <v>909399</v>
      </c>
      <c r="D28" s="31">
        <v>1109278</v>
      </c>
      <c r="E28" s="31">
        <v>1490900</v>
      </c>
      <c r="F28" s="31">
        <v>1226237</v>
      </c>
      <c r="G28" s="31">
        <v>1561193</v>
      </c>
      <c r="H28" s="31">
        <v>1511021</v>
      </c>
      <c r="I28" s="31">
        <v>2026016</v>
      </c>
      <c r="J28" s="31">
        <f>SUM(J20:J27)</f>
        <v>2295002.3965020003</v>
      </c>
      <c r="K28" s="14">
        <f>SUM(K20:K27)</f>
        <v>3029581.09477</v>
      </c>
      <c r="L28" s="89">
        <f>SUM(L20:L27)</f>
        <v>1314845.3695059998</v>
      </c>
      <c r="M28" s="14">
        <f>SUM(M20:M27)</f>
        <v>1654717.776115</v>
      </c>
      <c r="N28" s="20">
        <f t="shared" si="35"/>
        <v>0.25848849947784625</v>
      </c>
      <c r="O28" s="13"/>
      <c r="P28" s="31">
        <v>70410</v>
      </c>
      <c r="Q28" s="31">
        <v>117073</v>
      </c>
      <c r="R28" s="31">
        <v>124736</v>
      </c>
      <c r="S28" s="31">
        <v>126846</v>
      </c>
      <c r="T28" s="31">
        <v>134255</v>
      </c>
      <c r="U28" s="31">
        <v>174619</v>
      </c>
      <c r="V28" s="31">
        <v>172834</v>
      </c>
      <c r="W28" s="37">
        <f>SUM(W20:W27)</f>
        <v>233579.10527173695</v>
      </c>
      <c r="X28" s="14">
        <f>SUM(X20:X27)</f>
        <v>339328.71744842804</v>
      </c>
      <c r="Y28" s="14">
        <f>SUM(Y20:Y27)</f>
        <v>346333.268084295</v>
      </c>
      <c r="Z28" s="89">
        <f>SUM(Z20:Z27)</f>
        <v>166380.2265051</v>
      </c>
      <c r="AA28" s="14">
        <f>SUM(AA20:AA27)</f>
        <v>162861.27207099996</v>
      </c>
      <c r="AB28" s="20">
        <f>AA28/Z28-1</f>
        <v>-0.021150075991705486</v>
      </c>
      <c r="AC28" s="13"/>
      <c r="AD28" s="61">
        <f aca="true" t="shared" si="72" ref="AD28:AM28">B28/P28</f>
        <v>9.985016332907257</v>
      </c>
      <c r="AE28" s="61">
        <f t="shared" si="72"/>
        <v>7.767794453033577</v>
      </c>
      <c r="AF28" s="61">
        <f t="shared" si="72"/>
        <v>8.893006028732684</v>
      </c>
      <c r="AG28" s="61">
        <f t="shared" si="72"/>
        <v>11.753622502877505</v>
      </c>
      <c r="AH28" s="61">
        <f t="shared" si="72"/>
        <v>9.133641205169267</v>
      </c>
      <c r="AI28" s="61">
        <f t="shared" si="72"/>
        <v>8.940567750359353</v>
      </c>
      <c r="AJ28" s="61">
        <f t="shared" si="72"/>
        <v>8.742614300426998</v>
      </c>
      <c r="AK28" s="61">
        <f t="shared" si="72"/>
        <v>8.67378953970652</v>
      </c>
      <c r="AL28" s="61">
        <f t="shared" si="72"/>
        <v>6.763360359710197</v>
      </c>
      <c r="AM28" s="61">
        <f t="shared" si="72"/>
        <v>8.74758902466344</v>
      </c>
      <c r="AN28" s="102">
        <f t="shared" si="66"/>
        <v>7.902654042039643</v>
      </c>
      <c r="AO28" s="54">
        <f t="shared" si="67"/>
        <v>10.160290135727417</v>
      </c>
      <c r="AP28" s="15">
        <f t="shared" si="68"/>
        <v>0.28568074493427864</v>
      </c>
      <c r="AQ28" s="74"/>
      <c r="AR28" s="20">
        <f t="shared" si="70"/>
        <v>0.21979241235145408</v>
      </c>
      <c r="AS28" s="20">
        <f t="shared" si="70"/>
        <v>0.34402737636552794</v>
      </c>
      <c r="AT28" s="20">
        <f t="shared" si="70"/>
        <v>-0.17751894828627002</v>
      </c>
      <c r="AU28" s="20">
        <f>_xlfn.IFERROR(G28/F28-1,"")</f>
        <v>0.2731576359219303</v>
      </c>
      <c r="AV28" s="20">
        <f>_xlfn.IFERROR(H28/G28-1,"")</f>
        <v>-0.032136961925911756</v>
      </c>
      <c r="AW28" s="20">
        <f t="shared" si="71"/>
        <v>0.3408258389526022</v>
      </c>
      <c r="AX28" s="20">
        <f t="shared" si="71"/>
        <v>0.13276617583572903</v>
      </c>
      <c r="AY28" s="20">
        <f t="shared" si="71"/>
        <v>0.3200775299353198</v>
      </c>
      <c r="AZ28" s="20">
        <f t="shared" si="69"/>
        <v>0.25848849947784625</v>
      </c>
      <c r="BA28" s="74"/>
      <c r="BB28" s="20">
        <f t="shared" si="39"/>
        <v>0.06545488712171044</v>
      </c>
      <c r="BC28" s="20">
        <f t="shared" si="40"/>
        <v>0.016915726013340127</v>
      </c>
      <c r="BD28" s="20">
        <f t="shared" si="41"/>
        <v>0.05840940983554854</v>
      </c>
      <c r="BE28" s="20">
        <f t="shared" si="42"/>
        <v>0.3006517448139734</v>
      </c>
      <c r="BF28" s="20">
        <f t="shared" si="43"/>
        <v>-0.010222255310132322</v>
      </c>
      <c r="BG28" s="20">
        <f t="shared" si="44"/>
        <v>0.35146502002925906</v>
      </c>
      <c r="BH28" s="20">
        <f t="shared" si="45"/>
        <v>0.452735753284379</v>
      </c>
      <c r="BI28" s="20">
        <f t="shared" si="46"/>
        <v>0.020642375005974767</v>
      </c>
      <c r="BJ28" s="20">
        <f t="shared" si="47"/>
        <v>-0.021150075991705486</v>
      </c>
      <c r="BK28" s="13"/>
      <c r="BL28" s="20">
        <f t="shared" si="48"/>
        <v>0.14485599258611614</v>
      </c>
      <c r="BM28" s="20">
        <f t="shared" si="49"/>
        <v>0.32167036263130466</v>
      </c>
      <c r="BN28" s="20">
        <f t="shared" si="50"/>
        <v>-0.2229084094768926</v>
      </c>
      <c r="BO28" s="20">
        <f t="shared" si="51"/>
        <v>-0.021138716802302504</v>
      </c>
      <c r="BP28" s="20">
        <f t="shared" si="52"/>
        <v>-0.022141037958623877</v>
      </c>
      <c r="BQ28" s="20">
        <f t="shared" si="53"/>
        <v>-0.007872331816939027</v>
      </c>
      <c r="BR28" s="20">
        <f t="shared" si="54"/>
        <v>-0.220253116731832</v>
      </c>
      <c r="BS28" s="20">
        <f t="shared" si="55"/>
        <v>0.2933791132546226</v>
      </c>
      <c r="BT28" s="20">
        <f t="shared" si="56"/>
        <v>0.28568074493427864</v>
      </c>
    </row>
    <row r="29" spans="1:70" ht="15">
      <c r="A29" s="2"/>
      <c r="B29" s="28"/>
      <c r="C29" s="28"/>
      <c r="D29" s="28"/>
      <c r="E29" s="28"/>
      <c r="F29" s="28"/>
      <c r="G29" s="28"/>
      <c r="H29" s="28"/>
      <c r="I29" s="28"/>
      <c r="J29" s="28"/>
      <c r="N29" s="4"/>
      <c r="O29" s="4"/>
      <c r="P29" s="28"/>
      <c r="Q29" s="28"/>
      <c r="R29" s="28"/>
      <c r="S29" s="28"/>
      <c r="T29" s="28"/>
      <c r="U29" s="28"/>
      <c r="V29" s="28"/>
      <c r="W29" s="38"/>
      <c r="X29" s="4"/>
      <c r="Y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8"/>
      <c r="AM29" s="4"/>
      <c r="AN29" s="4"/>
      <c r="AO29" s="4"/>
      <c r="AP29" s="4"/>
      <c r="AQ29" s="67"/>
      <c r="AR29" s="4"/>
      <c r="AS29" s="4"/>
      <c r="AT29" s="4"/>
      <c r="AU29" s="4"/>
      <c r="AV29" s="4"/>
      <c r="AW29" s="4"/>
      <c r="AX29" s="4"/>
      <c r="BA29" s="67"/>
      <c r="BB29" s="4"/>
      <c r="BC29" s="4"/>
      <c r="BD29" s="4"/>
      <c r="BE29" s="4"/>
      <c r="BF29" s="4"/>
      <c r="BG29" s="4"/>
      <c r="BH29" s="4"/>
      <c r="BK29" s="4"/>
      <c r="BL29" s="4"/>
      <c r="BM29" s="4"/>
      <c r="BN29" s="4"/>
      <c r="BO29" s="4"/>
      <c r="BP29" s="4"/>
      <c r="BQ29" s="4"/>
      <c r="BR29" s="4"/>
    </row>
    <row r="30" spans="1:72" ht="15.75">
      <c r="A30" s="5" t="s">
        <v>17</v>
      </c>
      <c r="B30" s="113" t="s">
        <v>36</v>
      </c>
      <c r="C30" s="113"/>
      <c r="D30" s="113"/>
      <c r="E30" s="113"/>
      <c r="F30" s="113"/>
      <c r="G30" s="113"/>
      <c r="H30" s="113"/>
      <c r="I30" s="113"/>
      <c r="J30" s="32"/>
      <c r="K30" s="64"/>
      <c r="L30" s="114" t="s">
        <v>48</v>
      </c>
      <c r="M30" s="115"/>
      <c r="N30" s="115"/>
      <c r="P30" s="113" t="s">
        <v>38</v>
      </c>
      <c r="Q30" s="113"/>
      <c r="R30" s="113"/>
      <c r="S30" s="113"/>
      <c r="T30" s="113"/>
      <c r="U30" s="113"/>
      <c r="V30" s="113"/>
      <c r="W30" s="113"/>
      <c r="X30" s="113"/>
      <c r="Y30" s="113"/>
      <c r="Z30" s="114" t="s">
        <v>48</v>
      </c>
      <c r="AA30" s="115"/>
      <c r="AB30" s="115"/>
      <c r="AC30" s="2"/>
      <c r="AD30" s="116" t="s">
        <v>0</v>
      </c>
      <c r="AE30" s="116"/>
      <c r="AF30" s="116"/>
      <c r="AG30" s="116"/>
      <c r="AH30" s="116"/>
      <c r="AI30" s="116"/>
      <c r="AJ30" s="116"/>
      <c r="AK30" s="113"/>
      <c r="AL30" s="29"/>
      <c r="AM30" s="29"/>
      <c r="AN30" s="97" t="s">
        <v>48</v>
      </c>
      <c r="AO30" s="29"/>
      <c r="AP30" s="98"/>
      <c r="AQ30" s="68"/>
      <c r="AR30" s="117" t="s">
        <v>43</v>
      </c>
      <c r="AS30" s="117"/>
      <c r="AT30" s="117"/>
      <c r="AU30" s="117"/>
      <c r="AV30" s="117"/>
      <c r="AW30" s="117"/>
      <c r="AX30" s="117"/>
      <c r="AY30" s="117"/>
      <c r="AZ30" s="117"/>
      <c r="BA30" s="68"/>
      <c r="BB30" s="117" t="s">
        <v>44</v>
      </c>
      <c r="BC30" s="117"/>
      <c r="BD30" s="117"/>
      <c r="BE30" s="117"/>
      <c r="BF30" s="117"/>
      <c r="BG30" s="117"/>
      <c r="BH30" s="117"/>
      <c r="BI30" s="117"/>
      <c r="BJ30" s="117"/>
      <c r="BK30" s="2"/>
      <c r="BL30" s="116" t="s">
        <v>39</v>
      </c>
      <c r="BM30" s="116"/>
      <c r="BN30" s="116"/>
      <c r="BO30" s="116"/>
      <c r="BP30" s="116"/>
      <c r="BQ30" s="116"/>
      <c r="BR30" s="116"/>
      <c r="BS30" s="116"/>
      <c r="BT30" s="116"/>
    </row>
    <row r="31" spans="1:72" ht="15.75">
      <c r="A31" s="5" t="s">
        <v>33</v>
      </c>
      <c r="B31" s="30" t="s">
        <v>1</v>
      </c>
      <c r="C31" s="30" t="s">
        <v>2</v>
      </c>
      <c r="D31" s="30" t="s">
        <v>3</v>
      </c>
      <c r="E31" s="30" t="s">
        <v>4</v>
      </c>
      <c r="F31" s="30" t="s">
        <v>5</v>
      </c>
      <c r="G31" s="30" t="s">
        <v>6</v>
      </c>
      <c r="H31" s="30" t="s">
        <v>7</v>
      </c>
      <c r="I31" s="30" t="s">
        <v>8</v>
      </c>
      <c r="J31" s="30" t="s">
        <v>9</v>
      </c>
      <c r="K31" s="6" t="s">
        <v>40</v>
      </c>
      <c r="L31" s="110" t="s">
        <v>40</v>
      </c>
      <c r="M31" s="94" t="s">
        <v>50</v>
      </c>
      <c r="N31" s="86" t="s">
        <v>49</v>
      </c>
      <c r="P31" s="30" t="s">
        <v>1</v>
      </c>
      <c r="Q31" s="30" t="s">
        <v>2</v>
      </c>
      <c r="R31" s="30" t="s">
        <v>3</v>
      </c>
      <c r="S31" s="30" t="s">
        <v>4</v>
      </c>
      <c r="T31" s="30" t="s">
        <v>5</v>
      </c>
      <c r="U31" s="30" t="s">
        <v>6</v>
      </c>
      <c r="V31" s="30" t="s">
        <v>7</v>
      </c>
      <c r="W31" s="30" t="s">
        <v>8</v>
      </c>
      <c r="X31" s="30" t="s">
        <v>9</v>
      </c>
      <c r="Y31" s="6" t="s">
        <v>40</v>
      </c>
      <c r="Z31" s="110" t="s">
        <v>40</v>
      </c>
      <c r="AA31" s="94" t="s">
        <v>50</v>
      </c>
      <c r="AB31" s="86" t="s">
        <v>49</v>
      </c>
      <c r="AC31" s="2"/>
      <c r="AD31" s="6" t="s">
        <v>1</v>
      </c>
      <c r="AE31" s="6" t="s">
        <v>2</v>
      </c>
      <c r="AF31" s="6" t="s">
        <v>3</v>
      </c>
      <c r="AG31" s="6" t="s">
        <v>4</v>
      </c>
      <c r="AH31" s="6" t="s">
        <v>5</v>
      </c>
      <c r="AI31" s="6" t="s">
        <v>6</v>
      </c>
      <c r="AJ31" s="6" t="s">
        <v>7</v>
      </c>
      <c r="AK31" s="6" t="s">
        <v>8</v>
      </c>
      <c r="AL31" s="30" t="s">
        <v>9</v>
      </c>
      <c r="AM31" s="6" t="s">
        <v>40</v>
      </c>
      <c r="AN31" s="110" t="s">
        <v>40</v>
      </c>
      <c r="AO31" s="94" t="s">
        <v>50</v>
      </c>
      <c r="AP31" s="86" t="s">
        <v>49</v>
      </c>
      <c r="AQ31" s="69"/>
      <c r="AR31" s="25" t="s">
        <v>10</v>
      </c>
      <c r="AS31" s="25" t="s">
        <v>11</v>
      </c>
      <c r="AT31" s="25" t="s">
        <v>12</v>
      </c>
      <c r="AU31" s="25" t="s">
        <v>13</v>
      </c>
      <c r="AV31" s="25" t="s">
        <v>14</v>
      </c>
      <c r="AW31" s="25" t="s">
        <v>15</v>
      </c>
      <c r="AX31" s="25" t="s">
        <v>16</v>
      </c>
      <c r="AY31" s="62" t="s">
        <v>42</v>
      </c>
      <c r="AZ31" s="62" t="s">
        <v>51</v>
      </c>
      <c r="BA31" s="69"/>
      <c r="BB31" s="25" t="s">
        <v>10</v>
      </c>
      <c r="BC31" s="25" t="s">
        <v>11</v>
      </c>
      <c r="BD31" s="25" t="s">
        <v>12</v>
      </c>
      <c r="BE31" s="25" t="s">
        <v>13</v>
      </c>
      <c r="BF31" s="25" t="s">
        <v>14</v>
      </c>
      <c r="BG31" s="25" t="s">
        <v>15</v>
      </c>
      <c r="BH31" s="25" t="s">
        <v>16</v>
      </c>
      <c r="BI31" s="62" t="s">
        <v>42</v>
      </c>
      <c r="BJ31" s="62" t="s">
        <v>51</v>
      </c>
      <c r="BK31" s="2"/>
      <c r="BL31" s="25" t="s">
        <v>10</v>
      </c>
      <c r="BM31" s="25" t="s">
        <v>11</v>
      </c>
      <c r="BN31" s="25" t="s">
        <v>12</v>
      </c>
      <c r="BO31" s="25" t="s">
        <v>13</v>
      </c>
      <c r="BP31" s="25" t="s">
        <v>14</v>
      </c>
      <c r="BQ31" s="25" t="s">
        <v>15</v>
      </c>
      <c r="BR31" s="25" t="s">
        <v>16</v>
      </c>
      <c r="BS31" s="62" t="s">
        <v>42</v>
      </c>
      <c r="BT31" s="62" t="s">
        <v>51</v>
      </c>
    </row>
    <row r="32" spans="1:72" ht="15">
      <c r="A32" s="2" t="s">
        <v>23</v>
      </c>
      <c r="B32" s="28">
        <v>933882</v>
      </c>
      <c r="C32" s="28">
        <v>1114936</v>
      </c>
      <c r="D32" s="28">
        <v>1323482</v>
      </c>
      <c r="E32" s="28">
        <v>1589155</v>
      </c>
      <c r="F32" s="28">
        <v>1457415</v>
      </c>
      <c r="G32" s="28">
        <f aca="true" t="shared" si="73" ref="G32:K35">G7+G20</f>
        <v>1632465</v>
      </c>
      <c r="H32" s="28">
        <f t="shared" si="73"/>
        <v>1727366</v>
      </c>
      <c r="I32" s="28">
        <f t="shared" si="73"/>
        <v>1910528</v>
      </c>
      <c r="J32" s="28">
        <f t="shared" si="73"/>
        <v>1744593.0658119998</v>
      </c>
      <c r="K32" s="44">
        <f t="shared" si="73"/>
        <v>1908523.469782</v>
      </c>
      <c r="L32" s="90">
        <f aca="true" t="shared" si="74" ref="L32:M35">L7+L20</f>
        <v>838100.7074170001</v>
      </c>
      <c r="M32" s="44">
        <f t="shared" si="74"/>
        <v>976628.000503</v>
      </c>
      <c r="N32" s="45">
        <f aca="true" t="shared" si="75" ref="N32:N41">M32/L32-1</f>
        <v>0.16528716878540362</v>
      </c>
      <c r="P32" s="28">
        <v>108261</v>
      </c>
      <c r="Q32" s="28">
        <v>126887</v>
      </c>
      <c r="R32" s="28">
        <v>134184</v>
      </c>
      <c r="S32" s="28">
        <v>124654</v>
      </c>
      <c r="T32" s="28">
        <v>130125</v>
      </c>
      <c r="U32" s="28">
        <v>142182</v>
      </c>
      <c r="V32" s="28">
        <v>164998</v>
      </c>
      <c r="W32" s="51">
        <f>W7+W20</f>
        <v>176154.61795</v>
      </c>
      <c r="X32" s="28">
        <v>180621.82237200005</v>
      </c>
      <c r="Y32" s="44">
        <f aca="true" t="shared" si="76" ref="Y32:AA35">Y7+Y20</f>
        <v>182066.88380399998</v>
      </c>
      <c r="Z32" s="90">
        <f t="shared" si="76"/>
        <v>88180.968966</v>
      </c>
      <c r="AA32" s="44">
        <f t="shared" si="76"/>
        <v>85800.65475300001</v>
      </c>
      <c r="AB32" s="45">
        <f aca="true" t="shared" si="77" ref="AB32:AB41">AA32/Z32-1</f>
        <v>-0.02699351391701954</v>
      </c>
      <c r="AC32" s="2"/>
      <c r="AD32" s="59">
        <f aca="true" t="shared" si="78" ref="AD32:AM35">B32/P32</f>
        <v>8.626208884085681</v>
      </c>
      <c r="AE32" s="59">
        <f t="shared" si="78"/>
        <v>8.786841835649042</v>
      </c>
      <c r="AF32" s="59">
        <f t="shared" si="78"/>
        <v>9.863187861443988</v>
      </c>
      <c r="AG32" s="59">
        <f t="shared" si="78"/>
        <v>12.748527925297223</v>
      </c>
      <c r="AH32" s="59">
        <f t="shared" si="78"/>
        <v>11.200115273775216</v>
      </c>
      <c r="AI32" s="59">
        <f t="shared" si="78"/>
        <v>11.481516647676921</v>
      </c>
      <c r="AJ32" s="59">
        <f t="shared" si="78"/>
        <v>10.469011745596916</v>
      </c>
      <c r="AK32" s="59">
        <f t="shared" si="78"/>
        <v>10.845744620457733</v>
      </c>
      <c r="AL32" s="59">
        <f t="shared" si="78"/>
        <v>9.658816652945287</v>
      </c>
      <c r="AM32" s="59">
        <f t="shared" si="78"/>
        <v>10.482540426388459</v>
      </c>
      <c r="AN32" s="105">
        <f aca="true" t="shared" si="79" ref="AN32:AN41">L32/Z32</f>
        <v>9.504326355725885</v>
      </c>
      <c r="AO32" s="59">
        <f aca="true" t="shared" si="80" ref="AO32:AO41">M32/AA32</f>
        <v>11.382523866682408</v>
      </c>
      <c r="AP32" s="45">
        <f aca="true" t="shared" si="81" ref="AP32:AP41">AO32/AN32-1</f>
        <v>0.19761500612034455</v>
      </c>
      <c r="AQ32" s="75"/>
      <c r="AR32" s="45">
        <f aca="true" t="shared" si="82" ref="AR32:AR41">_xlfn.IFERROR(D32/C32-1,"")</f>
        <v>0.18704750765963252</v>
      </c>
      <c r="AS32" s="45">
        <f aca="true" t="shared" si="83" ref="AS32:AS41">_xlfn.IFERROR(E32/D32-1,"")</f>
        <v>0.20073790198884467</v>
      </c>
      <c r="AT32" s="45">
        <f aca="true" t="shared" si="84" ref="AT32:AT41">_xlfn.IFERROR(F32/E32-1,"")</f>
        <v>-0.08289940251265615</v>
      </c>
      <c r="AU32" s="45">
        <f aca="true" t="shared" si="85" ref="AU32:AU41">_xlfn.IFERROR(G32/F32-1,"")</f>
        <v>0.12010992064717319</v>
      </c>
      <c r="AV32" s="45">
        <f aca="true" t="shared" si="86" ref="AV32:AV41">_xlfn.IFERROR(H32/G32-1,"")</f>
        <v>0.058133558759299486</v>
      </c>
      <c r="AW32" s="45">
        <f aca="true" t="shared" si="87" ref="AW32:AW41">_xlfn.IFERROR(I32/H32-1,"")</f>
        <v>0.10603543198140986</v>
      </c>
      <c r="AX32" s="45">
        <f aca="true" t="shared" si="88" ref="AX32:AX41">_xlfn.IFERROR(J32/I32-1,"")</f>
        <v>-0.08685291929142114</v>
      </c>
      <c r="AY32" s="45">
        <f aca="true" t="shared" si="89" ref="AY32:AY41">_xlfn.IFERROR(K32/J32-1,"")</f>
        <v>0.09396483752140838</v>
      </c>
      <c r="AZ32" s="45">
        <f aca="true" t="shared" si="90" ref="AZ32:AZ41">_xlfn.IFERROR(M32/L32-1,"")</f>
        <v>0.16528716878540362</v>
      </c>
      <c r="BA32" s="75"/>
      <c r="BB32" s="45">
        <f aca="true" t="shared" si="91" ref="BB32:BB41">_xlfn.IFERROR(R32/Q32-1,"")</f>
        <v>0.0575078613254314</v>
      </c>
      <c r="BC32" s="45">
        <f aca="true" t="shared" si="92" ref="BC32:BC41">_xlfn.IFERROR(S32/R32-1,"")</f>
        <v>-0.0710218804030287</v>
      </c>
      <c r="BD32" s="45">
        <f aca="true" t="shared" si="93" ref="BD32:BD41">_xlfn.IFERROR(T32/S32-1,"")</f>
        <v>0.04388948609751786</v>
      </c>
      <c r="BE32" s="45">
        <f aca="true" t="shared" si="94" ref="BE32:BE41">_xlfn.IFERROR(U32/T32-1,"")</f>
        <v>0.09265706051873202</v>
      </c>
      <c r="BF32" s="45">
        <f aca="true" t="shared" si="95" ref="BF32:BF41">_xlfn.IFERROR(V32/U32-1,"")</f>
        <v>0.16047038303020078</v>
      </c>
      <c r="BG32" s="45">
        <f aca="true" t="shared" si="96" ref="BG32:BG41">_xlfn.IFERROR(W32/V32-1,"")</f>
        <v>0.06761668595982995</v>
      </c>
      <c r="BH32" s="45">
        <f aca="true" t="shared" si="97" ref="BH32:BH41">_xlfn.IFERROR(X32/W32-1,"")</f>
        <v>0.02535956464830247</v>
      </c>
      <c r="BI32" s="45">
        <f aca="true" t="shared" si="98" ref="BI32:BI41">_xlfn.IFERROR(Y32/X32-1,"")</f>
        <v>0.008000480855650638</v>
      </c>
      <c r="BJ32" s="45">
        <f aca="true" t="shared" si="99" ref="BJ32:BJ41">_xlfn.IFERROR(AA32/Z32-1,"")</f>
        <v>-0.02699351391701954</v>
      </c>
      <c r="BK32" s="18"/>
      <c r="BL32" s="7">
        <f aca="true" t="shared" si="100" ref="BL32:BS38">_xlfn.IFERROR(AF32/AE32-1,"")</f>
        <v>0.12249520885059173</v>
      </c>
      <c r="BM32" s="7">
        <f t="shared" si="100"/>
        <v>0.29253625748448586</v>
      </c>
      <c r="BN32" s="7">
        <f t="shared" si="100"/>
        <v>-0.12145815270557259</v>
      </c>
      <c r="BO32" s="7">
        <f t="shared" si="100"/>
        <v>0.025124864077122444</v>
      </c>
      <c r="BP32" s="7">
        <f t="shared" si="100"/>
        <v>-0.08818564072585888</v>
      </c>
      <c r="BQ32" s="7">
        <f t="shared" si="100"/>
        <v>0.03598552413691425</v>
      </c>
      <c r="BR32" s="7">
        <f t="shared" si="100"/>
        <v>-0.10943720408773128</v>
      </c>
      <c r="BS32" s="45">
        <f t="shared" si="100"/>
        <v>0.08528205918392628</v>
      </c>
      <c r="BT32" s="45">
        <f aca="true" t="shared" si="101" ref="BT32:BT41">_xlfn.IFERROR(AO32/AN32-1,"")</f>
        <v>0.19761500612034455</v>
      </c>
    </row>
    <row r="33" spans="1:72" ht="15">
      <c r="A33" s="2" t="s">
        <v>24</v>
      </c>
      <c r="B33" s="28">
        <v>677745</v>
      </c>
      <c r="C33" s="28">
        <v>732279</v>
      </c>
      <c r="D33" s="28">
        <v>859153</v>
      </c>
      <c r="E33" s="28">
        <v>907865</v>
      </c>
      <c r="F33" s="28">
        <v>874603</v>
      </c>
      <c r="G33" s="28">
        <f t="shared" si="73"/>
        <v>1028725</v>
      </c>
      <c r="H33" s="28">
        <f t="shared" si="73"/>
        <v>1117667</v>
      </c>
      <c r="I33" s="28">
        <f t="shared" si="73"/>
        <v>1141563</v>
      </c>
      <c r="J33" s="28">
        <f t="shared" si="73"/>
        <v>1245748.175605</v>
      </c>
      <c r="K33" s="44">
        <f t="shared" si="73"/>
        <v>1566841.228282</v>
      </c>
      <c r="L33" s="90">
        <f t="shared" si="74"/>
        <v>693530.58998</v>
      </c>
      <c r="M33" s="44">
        <f t="shared" si="74"/>
        <v>822483.60531</v>
      </c>
      <c r="N33" s="45">
        <f t="shared" si="75"/>
        <v>0.18593702598427364</v>
      </c>
      <c r="P33" s="28">
        <v>150417</v>
      </c>
      <c r="Q33" s="28">
        <v>188879</v>
      </c>
      <c r="R33" s="28">
        <v>183653</v>
      </c>
      <c r="S33" s="28">
        <v>166547</v>
      </c>
      <c r="T33" s="28">
        <v>167512</v>
      </c>
      <c r="U33" s="28">
        <v>198174</v>
      </c>
      <c r="V33" s="28">
        <v>252625</v>
      </c>
      <c r="W33" s="51">
        <f>W8+W21</f>
        <v>258533.70014800003</v>
      </c>
      <c r="X33" s="28">
        <v>280694.547342</v>
      </c>
      <c r="Y33" s="44">
        <f t="shared" si="76"/>
        <v>296932.78624299995</v>
      </c>
      <c r="Z33" s="90">
        <f t="shared" si="76"/>
        <v>141279.262422</v>
      </c>
      <c r="AA33" s="44">
        <f t="shared" si="76"/>
        <v>143760.856536</v>
      </c>
      <c r="AB33" s="45">
        <f t="shared" si="77"/>
        <v>0.01756516895301674</v>
      </c>
      <c r="AC33" s="2"/>
      <c r="AD33" s="59">
        <f t="shared" si="78"/>
        <v>4.505773948423383</v>
      </c>
      <c r="AE33" s="59">
        <f t="shared" si="78"/>
        <v>3.8769741474700736</v>
      </c>
      <c r="AF33" s="59">
        <f t="shared" si="78"/>
        <v>4.678132129614</v>
      </c>
      <c r="AG33" s="59">
        <f t="shared" si="78"/>
        <v>5.451103892594883</v>
      </c>
      <c r="AH33" s="59">
        <f t="shared" si="78"/>
        <v>5.221136396198482</v>
      </c>
      <c r="AI33" s="59">
        <f t="shared" si="78"/>
        <v>5.191019003501973</v>
      </c>
      <c r="AJ33" s="59">
        <f t="shared" si="78"/>
        <v>4.4242137555665515</v>
      </c>
      <c r="AK33" s="59">
        <f t="shared" si="78"/>
        <v>4.415528804741903</v>
      </c>
      <c r="AL33" s="59">
        <f t="shared" si="78"/>
        <v>4.438091824018129</v>
      </c>
      <c r="AM33" s="59">
        <f t="shared" si="78"/>
        <v>5.2767538677919825</v>
      </c>
      <c r="AN33" s="105">
        <f t="shared" si="79"/>
        <v>4.908934107458955</v>
      </c>
      <c r="AO33" s="59">
        <f t="shared" si="80"/>
        <v>5.7211929945898525</v>
      </c>
      <c r="AP33" s="45">
        <f t="shared" si="81"/>
        <v>0.1654654288181825</v>
      </c>
      <c r="AQ33" s="75"/>
      <c r="AR33" s="45">
        <f t="shared" si="82"/>
        <v>0.1732590993323584</v>
      </c>
      <c r="AS33" s="45">
        <f t="shared" si="83"/>
        <v>0.05669770110795169</v>
      </c>
      <c r="AT33" s="45">
        <f t="shared" si="84"/>
        <v>-0.03663760581143671</v>
      </c>
      <c r="AU33" s="45">
        <f t="shared" si="85"/>
        <v>0.17621938182238117</v>
      </c>
      <c r="AV33" s="45">
        <f t="shared" si="86"/>
        <v>0.08645848015747659</v>
      </c>
      <c r="AW33" s="45">
        <f t="shared" si="87"/>
        <v>0.021380250110274446</v>
      </c>
      <c r="AX33" s="45">
        <f t="shared" si="88"/>
        <v>0.09126537528371181</v>
      </c>
      <c r="AY33" s="45">
        <f t="shared" si="89"/>
        <v>0.2577511723194461</v>
      </c>
      <c r="AZ33" s="45">
        <f t="shared" si="90"/>
        <v>0.18593702598427364</v>
      </c>
      <c r="BA33" s="75"/>
      <c r="BB33" s="45">
        <f t="shared" si="91"/>
        <v>-0.027668507351267246</v>
      </c>
      <c r="BC33" s="45">
        <f t="shared" si="92"/>
        <v>-0.09314304694178699</v>
      </c>
      <c r="BD33" s="45">
        <f t="shared" si="93"/>
        <v>0.005794160207028609</v>
      </c>
      <c r="BE33" s="45">
        <f t="shared" si="94"/>
        <v>0.18304360284636334</v>
      </c>
      <c r="BF33" s="45">
        <f t="shared" si="95"/>
        <v>0.2747635915912279</v>
      </c>
      <c r="BG33" s="45">
        <f t="shared" si="96"/>
        <v>0.023389213846610746</v>
      </c>
      <c r="BH33" s="45">
        <f t="shared" si="97"/>
        <v>0.08571744101954137</v>
      </c>
      <c r="BI33" s="45">
        <f t="shared" si="98"/>
        <v>0.057850211394435025</v>
      </c>
      <c r="BJ33" s="45">
        <f t="shared" si="99"/>
        <v>0.01756516895301674</v>
      </c>
      <c r="BK33" s="18"/>
      <c r="BL33" s="7">
        <f t="shared" si="100"/>
        <v>0.20664517009140337</v>
      </c>
      <c r="BM33" s="7">
        <f t="shared" si="100"/>
        <v>0.16523085316204233</v>
      </c>
      <c r="BN33" s="7">
        <f t="shared" si="100"/>
        <v>-0.042187325893532024</v>
      </c>
      <c r="BO33" s="7">
        <f t="shared" si="100"/>
        <v>-0.00576835968476852</v>
      </c>
      <c r="BP33" s="7">
        <f t="shared" si="100"/>
        <v>-0.14771767304610484</v>
      </c>
      <c r="BQ33" s="7">
        <f t="shared" si="100"/>
        <v>-0.0019630495506057777</v>
      </c>
      <c r="BR33" s="7">
        <f t="shared" si="100"/>
        <v>0.005109924603367011</v>
      </c>
      <c r="BS33" s="45">
        <f t="shared" si="100"/>
        <v>0.18896906081013687</v>
      </c>
      <c r="BT33" s="45">
        <f t="shared" si="101"/>
        <v>0.1654654288181825</v>
      </c>
    </row>
    <row r="34" spans="1:72" ht="15">
      <c r="A34" s="2" t="s">
        <v>25</v>
      </c>
      <c r="B34" s="28">
        <v>564539</v>
      </c>
      <c r="C34" s="28">
        <v>704189</v>
      </c>
      <c r="D34" s="28">
        <v>795407</v>
      </c>
      <c r="E34" s="28">
        <v>873909</v>
      </c>
      <c r="F34" s="28">
        <v>864590</v>
      </c>
      <c r="G34" s="28">
        <f t="shared" si="73"/>
        <v>940665</v>
      </c>
      <c r="H34" s="28">
        <f t="shared" si="73"/>
        <v>939774</v>
      </c>
      <c r="I34" s="28">
        <f t="shared" si="73"/>
        <v>982525</v>
      </c>
      <c r="J34" s="28">
        <f t="shared" si="73"/>
        <v>1068389.786684</v>
      </c>
      <c r="K34" s="44">
        <f t="shared" si="73"/>
        <v>1268152.628287</v>
      </c>
      <c r="L34" s="90">
        <f t="shared" si="74"/>
        <v>557874.8435780001</v>
      </c>
      <c r="M34" s="44">
        <f t="shared" si="74"/>
        <v>647103.664398</v>
      </c>
      <c r="N34" s="45">
        <f t="shared" si="75"/>
        <v>0.15994415565993214</v>
      </c>
      <c r="P34" s="28">
        <v>63296</v>
      </c>
      <c r="Q34" s="28">
        <v>77612</v>
      </c>
      <c r="R34" s="28">
        <v>84522</v>
      </c>
      <c r="S34" s="28">
        <v>87486</v>
      </c>
      <c r="T34" s="28">
        <v>85909</v>
      </c>
      <c r="U34" s="28">
        <v>85401</v>
      </c>
      <c r="V34" s="28">
        <v>87662</v>
      </c>
      <c r="W34" s="51">
        <f>W9+W22</f>
        <v>96231.348617</v>
      </c>
      <c r="X34" s="28">
        <v>97187.36058399998</v>
      </c>
      <c r="Y34" s="44">
        <f t="shared" si="76"/>
        <v>97712.325905</v>
      </c>
      <c r="Z34" s="90">
        <f t="shared" si="76"/>
        <v>45443.0123</v>
      </c>
      <c r="AA34" s="44">
        <f t="shared" si="76"/>
        <v>46104.405982</v>
      </c>
      <c r="AB34" s="45">
        <f t="shared" si="77"/>
        <v>0.014554353871474968</v>
      </c>
      <c r="AC34" s="2"/>
      <c r="AD34" s="59">
        <f t="shared" si="78"/>
        <v>8.919031218402427</v>
      </c>
      <c r="AE34" s="59">
        <f t="shared" si="78"/>
        <v>9.073197443694275</v>
      </c>
      <c r="AF34" s="59">
        <f t="shared" si="78"/>
        <v>9.410650481531436</v>
      </c>
      <c r="AG34" s="59">
        <f t="shared" si="78"/>
        <v>9.98912968932172</v>
      </c>
      <c r="AH34" s="59">
        <f t="shared" si="78"/>
        <v>10.0640212317685</v>
      </c>
      <c r="AI34" s="59">
        <f t="shared" si="78"/>
        <v>11.014683668809498</v>
      </c>
      <c r="AJ34" s="59">
        <f t="shared" si="78"/>
        <v>10.720426182382333</v>
      </c>
      <c r="AK34" s="59">
        <f t="shared" si="78"/>
        <v>10.210030453905844</v>
      </c>
      <c r="AL34" s="59">
        <f t="shared" si="78"/>
        <v>10.99309396061415</v>
      </c>
      <c r="AM34" s="59">
        <f t="shared" si="78"/>
        <v>12.978430474779108</v>
      </c>
      <c r="AN34" s="105">
        <f t="shared" si="79"/>
        <v>12.276361432536461</v>
      </c>
      <c r="AO34" s="59">
        <f t="shared" si="80"/>
        <v>14.035614397692079</v>
      </c>
      <c r="AP34" s="45">
        <f t="shared" si="81"/>
        <v>0.14330410315983433</v>
      </c>
      <c r="AQ34" s="75"/>
      <c r="AR34" s="45">
        <f t="shared" si="82"/>
        <v>0.12953624666105257</v>
      </c>
      <c r="AS34" s="45">
        <f t="shared" si="83"/>
        <v>0.09869412766043051</v>
      </c>
      <c r="AT34" s="45">
        <f t="shared" si="84"/>
        <v>-0.010663581677268441</v>
      </c>
      <c r="AU34" s="45">
        <f t="shared" si="85"/>
        <v>0.08798968297111931</v>
      </c>
      <c r="AV34" s="45">
        <f t="shared" si="86"/>
        <v>-0.0009472022452201578</v>
      </c>
      <c r="AW34" s="45">
        <f t="shared" si="87"/>
        <v>0.045490724365645274</v>
      </c>
      <c r="AX34" s="45">
        <f t="shared" si="88"/>
        <v>0.08739196120607606</v>
      </c>
      <c r="AY34" s="45">
        <f t="shared" si="89"/>
        <v>0.18697561891059578</v>
      </c>
      <c r="AZ34" s="45">
        <f t="shared" si="90"/>
        <v>0.15994415565993214</v>
      </c>
      <c r="BA34" s="75"/>
      <c r="BB34" s="45">
        <f t="shared" si="91"/>
        <v>0.08903262382105859</v>
      </c>
      <c r="BC34" s="45">
        <f t="shared" si="92"/>
        <v>0.03506779300063889</v>
      </c>
      <c r="BD34" s="45">
        <f t="shared" si="93"/>
        <v>-0.01802574126145895</v>
      </c>
      <c r="BE34" s="45">
        <f t="shared" si="94"/>
        <v>-0.0059132337706176985</v>
      </c>
      <c r="BF34" s="45">
        <f t="shared" si="95"/>
        <v>0.026475099823187076</v>
      </c>
      <c r="BG34" s="45">
        <f t="shared" si="96"/>
        <v>0.09775442742579443</v>
      </c>
      <c r="BH34" s="45">
        <f t="shared" si="97"/>
        <v>0.009934516981622066</v>
      </c>
      <c r="BI34" s="45">
        <f t="shared" si="98"/>
        <v>0.005401580183323151</v>
      </c>
      <c r="BJ34" s="45">
        <f t="shared" si="99"/>
        <v>0.014554353871474968</v>
      </c>
      <c r="BK34" s="18"/>
      <c r="BL34" s="7">
        <f t="shared" si="100"/>
        <v>0.03719229521139589</v>
      </c>
      <c r="BM34" s="7">
        <f t="shared" si="100"/>
        <v>0.0614706931179263</v>
      </c>
      <c r="BN34" s="7">
        <f t="shared" si="100"/>
        <v>0.007497304047102249</v>
      </c>
      <c r="BO34" s="7">
        <f t="shared" si="100"/>
        <v>0.0944614896121343</v>
      </c>
      <c r="BP34" s="7">
        <f t="shared" si="100"/>
        <v>-0.026715019266546847</v>
      </c>
      <c r="BQ34" s="7">
        <f t="shared" si="100"/>
        <v>-0.04760964907489029</v>
      </c>
      <c r="BR34" s="7">
        <f t="shared" si="100"/>
        <v>0.07669551136439012</v>
      </c>
      <c r="BS34" s="45">
        <f t="shared" si="100"/>
        <v>0.180598521333301</v>
      </c>
      <c r="BT34" s="45">
        <f t="shared" si="101"/>
        <v>0.14330410315983433</v>
      </c>
    </row>
    <row r="35" spans="1:72" ht="15">
      <c r="A35" s="2" t="s">
        <v>26</v>
      </c>
      <c r="B35" s="28">
        <v>409926</v>
      </c>
      <c r="C35" s="28">
        <v>433678</v>
      </c>
      <c r="D35" s="28">
        <v>501638</v>
      </c>
      <c r="E35" s="28">
        <v>642818</v>
      </c>
      <c r="F35" s="28">
        <v>706204</v>
      </c>
      <c r="G35" s="28">
        <f t="shared" si="73"/>
        <v>825785</v>
      </c>
      <c r="H35" s="28">
        <f t="shared" si="73"/>
        <v>809978</v>
      </c>
      <c r="I35" s="28">
        <f t="shared" si="73"/>
        <v>789418</v>
      </c>
      <c r="J35" s="28">
        <f t="shared" si="73"/>
        <v>772317.3896590001</v>
      </c>
      <c r="K35" s="44">
        <f t="shared" si="73"/>
        <v>891103.194098</v>
      </c>
      <c r="L35" s="90">
        <f t="shared" si="74"/>
        <v>424666.2316289999</v>
      </c>
      <c r="M35" s="44">
        <f t="shared" si="74"/>
        <v>475123.66403499997</v>
      </c>
      <c r="N35" s="45">
        <f t="shared" si="75"/>
        <v>0.11881668154410985</v>
      </c>
      <c r="P35" s="28">
        <v>30696</v>
      </c>
      <c r="Q35" s="28">
        <v>28587</v>
      </c>
      <c r="R35" s="28">
        <v>33213</v>
      </c>
      <c r="S35" s="28">
        <v>33450</v>
      </c>
      <c r="T35" s="28">
        <v>35549</v>
      </c>
      <c r="U35" s="28">
        <v>35551</v>
      </c>
      <c r="V35" s="28">
        <v>38425</v>
      </c>
      <c r="W35" s="51">
        <f>W10+W23</f>
        <v>38877.722076</v>
      </c>
      <c r="X35" s="28">
        <v>39293.037272</v>
      </c>
      <c r="Y35" s="44">
        <f t="shared" si="76"/>
        <v>40382.000417</v>
      </c>
      <c r="Z35" s="90">
        <f t="shared" si="76"/>
        <v>19468.933287</v>
      </c>
      <c r="AA35" s="44">
        <f t="shared" si="76"/>
        <v>20710.78391</v>
      </c>
      <c r="AB35" s="45">
        <f t="shared" si="77"/>
        <v>0.06378626937045495</v>
      </c>
      <c r="AC35" s="2"/>
      <c r="AD35" s="59">
        <f t="shared" si="78"/>
        <v>13.354378420641126</v>
      </c>
      <c r="AE35" s="59">
        <f t="shared" si="78"/>
        <v>15.170462098156504</v>
      </c>
      <c r="AF35" s="59">
        <f t="shared" si="78"/>
        <v>15.103664227862584</v>
      </c>
      <c r="AG35" s="59">
        <f t="shared" si="78"/>
        <v>19.21727952167414</v>
      </c>
      <c r="AH35" s="59">
        <f t="shared" si="78"/>
        <v>19.86565022926102</v>
      </c>
      <c r="AI35" s="59">
        <f t="shared" si="78"/>
        <v>23.228179235464545</v>
      </c>
      <c r="AJ35" s="59">
        <f t="shared" si="78"/>
        <v>21.079453480806766</v>
      </c>
      <c r="AK35" s="59">
        <f t="shared" si="78"/>
        <v>20.30515055529253</v>
      </c>
      <c r="AL35" s="59">
        <f t="shared" si="78"/>
        <v>19.655324283352083</v>
      </c>
      <c r="AM35" s="59">
        <f t="shared" si="78"/>
        <v>22.066841288101806</v>
      </c>
      <c r="AN35" s="105">
        <f t="shared" si="79"/>
        <v>21.812506384854814</v>
      </c>
      <c r="AO35" s="59">
        <f t="shared" si="80"/>
        <v>22.940882686994343</v>
      </c>
      <c r="AP35" s="45">
        <f t="shared" si="81"/>
        <v>0.05173070358035514</v>
      </c>
      <c r="AQ35" s="75"/>
      <c r="AR35" s="45">
        <f t="shared" si="82"/>
        <v>0.1567061275877495</v>
      </c>
      <c r="AS35" s="45">
        <f t="shared" si="83"/>
        <v>0.2814380090822466</v>
      </c>
      <c r="AT35" s="45">
        <f t="shared" si="84"/>
        <v>0.09860644848152966</v>
      </c>
      <c r="AU35" s="45">
        <f t="shared" si="85"/>
        <v>0.16932925896766382</v>
      </c>
      <c r="AV35" s="45">
        <f t="shared" si="86"/>
        <v>-0.01914178630030816</v>
      </c>
      <c r="AW35" s="45">
        <f t="shared" si="87"/>
        <v>-0.025383405475210452</v>
      </c>
      <c r="AX35" s="45">
        <f t="shared" si="88"/>
        <v>-0.02166230101289801</v>
      </c>
      <c r="AY35" s="45">
        <f t="shared" si="89"/>
        <v>0.1538043892698664</v>
      </c>
      <c r="AZ35" s="45">
        <f t="shared" si="90"/>
        <v>0.11881668154410985</v>
      </c>
      <c r="BA35" s="75"/>
      <c r="BB35" s="45">
        <f t="shared" si="91"/>
        <v>0.16182180711512228</v>
      </c>
      <c r="BC35" s="45">
        <f t="shared" si="92"/>
        <v>0.007135760093939014</v>
      </c>
      <c r="BD35" s="45">
        <f t="shared" si="93"/>
        <v>0.06275037369207781</v>
      </c>
      <c r="BE35" s="45">
        <f t="shared" si="94"/>
        <v>5.6260373006322695E-05</v>
      </c>
      <c r="BF35" s="45">
        <f t="shared" si="95"/>
        <v>0.08084160783100325</v>
      </c>
      <c r="BG35" s="45">
        <f t="shared" si="96"/>
        <v>0.011781966844502278</v>
      </c>
      <c r="BH35" s="45">
        <f t="shared" si="97"/>
        <v>0.010682601084192278</v>
      </c>
      <c r="BI35" s="45">
        <f t="shared" si="98"/>
        <v>0.027713895911426256</v>
      </c>
      <c r="BJ35" s="45">
        <f t="shared" si="99"/>
        <v>0.06378626937045495</v>
      </c>
      <c r="BK35" s="18"/>
      <c r="BL35" s="7">
        <f t="shared" si="100"/>
        <v>-0.004403153302893537</v>
      </c>
      <c r="BM35" s="7">
        <f t="shared" si="100"/>
        <v>0.27235876220175337</v>
      </c>
      <c r="BN35" s="7">
        <f t="shared" si="100"/>
        <v>0.03373894347821804</v>
      </c>
      <c r="BO35" s="7">
        <f t="shared" si="100"/>
        <v>0.16926347576837442</v>
      </c>
      <c r="BP35" s="7">
        <f t="shared" si="100"/>
        <v>-0.09250513063792476</v>
      </c>
      <c r="BQ35" s="7">
        <f t="shared" si="100"/>
        <v>-0.036732590160330814</v>
      </c>
      <c r="BR35" s="7">
        <f t="shared" si="100"/>
        <v>-0.03200302653117093</v>
      </c>
      <c r="BS35" s="45">
        <f t="shared" si="100"/>
        <v>0.12269026804061745</v>
      </c>
      <c r="BT35" s="45">
        <f t="shared" si="101"/>
        <v>0.05173070358035514</v>
      </c>
    </row>
    <row r="36" spans="1:72" ht="15">
      <c r="A36" s="2" t="s">
        <v>31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f aca="true" t="shared" si="102" ref="G36:M36">G24</f>
        <v>0</v>
      </c>
      <c r="H36" s="28">
        <f t="shared" si="102"/>
        <v>0</v>
      </c>
      <c r="I36" s="28">
        <f t="shared" si="102"/>
        <v>251962</v>
      </c>
      <c r="J36" s="28">
        <f t="shared" si="102"/>
        <v>737726.5727230001</v>
      </c>
      <c r="K36" s="44">
        <f t="shared" si="102"/>
        <v>896403.3053969999</v>
      </c>
      <c r="L36" s="90">
        <f t="shared" si="102"/>
        <v>434588.932528</v>
      </c>
      <c r="M36" s="44">
        <f t="shared" si="102"/>
        <v>495663.910598</v>
      </c>
      <c r="N36" s="45">
        <f t="shared" si="75"/>
        <v>0.14053505162850644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51">
        <f>W24</f>
        <v>51706.34314741392</v>
      </c>
      <c r="X36" s="28">
        <v>148709.89796854128</v>
      </c>
      <c r="Y36" s="44">
        <f>Y24</f>
        <v>148213.641185195</v>
      </c>
      <c r="Z36" s="90">
        <f>Z24</f>
        <v>72609.73440599999</v>
      </c>
      <c r="AA36" s="44">
        <f>AA24</f>
        <v>66967.52209799999</v>
      </c>
      <c r="AB36" s="45">
        <f t="shared" si="77"/>
        <v>-0.07770600394227256</v>
      </c>
      <c r="AC36" s="2"/>
      <c r="AD36" s="59"/>
      <c r="AE36" s="59"/>
      <c r="AF36" s="59"/>
      <c r="AG36" s="59"/>
      <c r="AH36" s="59"/>
      <c r="AI36" s="59"/>
      <c r="AJ36" s="59"/>
      <c r="AK36" s="59">
        <f aca="true" t="shared" si="103" ref="AK36:AM41">I36/W36</f>
        <v>4.8729417835962705</v>
      </c>
      <c r="AL36" s="59">
        <f t="shared" si="103"/>
        <v>4.960843782429747</v>
      </c>
      <c r="AM36" s="59">
        <f t="shared" si="103"/>
        <v>6.048048602199385</v>
      </c>
      <c r="AN36" s="105">
        <f t="shared" si="79"/>
        <v>5.985270929349225</v>
      </c>
      <c r="AO36" s="59">
        <f t="shared" si="80"/>
        <v>7.4015566810527575</v>
      </c>
      <c r="AP36" s="83">
        <f t="shared" si="81"/>
        <v>0.2366285116282154</v>
      </c>
      <c r="AQ36" s="75"/>
      <c r="AR36" s="17">
        <f t="shared" si="82"/>
      </c>
      <c r="AS36" s="17">
        <f t="shared" si="83"/>
      </c>
      <c r="AT36" s="17">
        <f t="shared" si="84"/>
      </c>
      <c r="AU36" s="17">
        <f t="shared" si="85"/>
      </c>
      <c r="AV36" s="17">
        <f t="shared" si="86"/>
      </c>
      <c r="AW36" s="63">
        <f t="shared" si="87"/>
      </c>
      <c r="AX36" s="77" t="s">
        <v>18</v>
      </c>
      <c r="AY36" s="63">
        <f t="shared" si="89"/>
        <v>0.2150888127674635</v>
      </c>
      <c r="AZ36" s="83">
        <f t="shared" si="90"/>
        <v>0.14053505162850644</v>
      </c>
      <c r="BA36" s="75"/>
      <c r="BB36" s="17">
        <f t="shared" si="91"/>
      </c>
      <c r="BC36" s="17">
        <f t="shared" si="92"/>
      </c>
      <c r="BD36" s="17">
        <f t="shared" si="93"/>
      </c>
      <c r="BE36" s="17">
        <f t="shared" si="94"/>
      </c>
      <c r="BF36" s="17">
        <f t="shared" si="95"/>
      </c>
      <c r="BG36" s="63">
        <f t="shared" si="96"/>
      </c>
      <c r="BH36" s="77" t="s">
        <v>18</v>
      </c>
      <c r="BI36" s="63">
        <f t="shared" si="98"/>
        <v>-0.0033370797110711115</v>
      </c>
      <c r="BJ36" s="83">
        <f t="shared" si="99"/>
        <v>-0.07770600394227256</v>
      </c>
      <c r="BK36" s="18"/>
      <c r="BL36" s="17">
        <f t="shared" si="100"/>
      </c>
      <c r="BM36" s="17">
        <f t="shared" si="100"/>
      </c>
      <c r="BN36" s="17">
        <f t="shared" si="100"/>
      </c>
      <c r="BO36" s="17">
        <f t="shared" si="100"/>
      </c>
      <c r="BP36" s="17">
        <f t="shared" si="100"/>
      </c>
      <c r="BQ36" s="16">
        <f t="shared" si="100"/>
      </c>
      <c r="BR36" s="16">
        <f t="shared" si="100"/>
        <v>0.018038795195415736</v>
      </c>
      <c r="BS36" s="63">
        <f t="shared" si="100"/>
        <v>0.21915723764983008</v>
      </c>
      <c r="BT36" s="83">
        <f t="shared" si="101"/>
        <v>0.2366285116282154</v>
      </c>
    </row>
    <row r="37" spans="1:72" ht="15">
      <c r="A37" s="2" t="s">
        <v>27</v>
      </c>
      <c r="B37" s="28">
        <v>235428</v>
      </c>
      <c r="C37" s="28">
        <v>264562</v>
      </c>
      <c r="D37" s="28">
        <v>282843</v>
      </c>
      <c r="E37" s="28">
        <v>289065</v>
      </c>
      <c r="F37" s="28">
        <v>262733</v>
      </c>
      <c r="G37" s="28">
        <f aca="true" t="shared" si="104" ref="G37:M37">G11</f>
        <v>283322</v>
      </c>
      <c r="H37" s="28">
        <f t="shared" si="104"/>
        <v>336447</v>
      </c>
      <c r="I37" s="28">
        <f t="shared" si="104"/>
        <v>380280</v>
      </c>
      <c r="J37" s="28">
        <f t="shared" si="104"/>
        <v>422068.70832399995</v>
      </c>
      <c r="K37" s="44">
        <f t="shared" si="104"/>
        <v>443737.249453</v>
      </c>
      <c r="L37" s="90">
        <f t="shared" si="104"/>
        <v>212013.800796</v>
      </c>
      <c r="M37" s="44">
        <f t="shared" si="104"/>
        <v>223383.068087</v>
      </c>
      <c r="N37" s="45">
        <f t="shared" si="75"/>
        <v>0.05362512840350209</v>
      </c>
      <c r="P37" s="28">
        <v>0</v>
      </c>
      <c r="Q37" s="28">
        <v>0</v>
      </c>
      <c r="R37" s="28">
        <v>33927</v>
      </c>
      <c r="S37" s="28">
        <v>37198</v>
      </c>
      <c r="T37" s="28">
        <v>36290</v>
      </c>
      <c r="U37" s="28">
        <v>48082</v>
      </c>
      <c r="V37" s="28">
        <v>52401</v>
      </c>
      <c r="W37" s="51">
        <f>W11</f>
        <v>50489.830844</v>
      </c>
      <c r="X37" s="28">
        <v>57036.576142000005</v>
      </c>
      <c r="Y37" s="44">
        <f>Y11</f>
        <v>56673.862273</v>
      </c>
      <c r="Z37" s="90">
        <f>Z11</f>
        <v>28134.848042</v>
      </c>
      <c r="AA37" s="44">
        <f>AA11</f>
        <v>27462.901116000005</v>
      </c>
      <c r="AB37" s="45">
        <f t="shared" si="77"/>
        <v>-0.023883083533876137</v>
      </c>
      <c r="AC37" s="2"/>
      <c r="AD37" s="59"/>
      <c r="AE37" s="59"/>
      <c r="AF37" s="59">
        <f aca="true" t="shared" si="105" ref="AF37:AJ38">D37/R37</f>
        <v>8.336811389159077</v>
      </c>
      <c r="AG37" s="59">
        <f t="shared" si="105"/>
        <v>7.770982310876929</v>
      </c>
      <c r="AH37" s="59">
        <f t="shared" si="105"/>
        <v>7.239818131716726</v>
      </c>
      <c r="AI37" s="59">
        <f t="shared" si="105"/>
        <v>5.892475354602554</v>
      </c>
      <c r="AJ37" s="59">
        <f t="shared" si="105"/>
        <v>6.42062174385985</v>
      </c>
      <c r="AK37" s="59">
        <f t="shared" si="103"/>
        <v>7.53181370670389</v>
      </c>
      <c r="AL37" s="59">
        <f t="shared" si="103"/>
        <v>7.399965721525864</v>
      </c>
      <c r="AM37" s="59">
        <f t="shared" si="103"/>
        <v>7.8296631225784825</v>
      </c>
      <c r="AN37" s="105">
        <f t="shared" si="79"/>
        <v>7.5356298523277445</v>
      </c>
      <c r="AO37" s="59">
        <f t="shared" si="80"/>
        <v>8.13399382474039</v>
      </c>
      <c r="AP37" s="45">
        <f t="shared" si="81"/>
        <v>0.07940463957738197</v>
      </c>
      <c r="AQ37" s="75"/>
      <c r="AR37" s="45">
        <f t="shared" si="82"/>
        <v>0.06909911476326913</v>
      </c>
      <c r="AS37" s="45">
        <f t="shared" si="83"/>
        <v>0.02199806960044981</v>
      </c>
      <c r="AT37" s="45">
        <f t="shared" si="84"/>
        <v>-0.09109369864909278</v>
      </c>
      <c r="AU37" s="45">
        <f t="shared" si="85"/>
        <v>0.07836472768932712</v>
      </c>
      <c r="AV37" s="45">
        <f t="shared" si="86"/>
        <v>0.18750750030001195</v>
      </c>
      <c r="AW37" s="45">
        <f t="shared" si="87"/>
        <v>0.13028203550633521</v>
      </c>
      <c r="AX37" s="45">
        <f t="shared" si="88"/>
        <v>0.1098893139896917</v>
      </c>
      <c r="AY37" s="45">
        <f t="shared" si="89"/>
        <v>0.0513388950700564</v>
      </c>
      <c r="AZ37" s="45">
        <f t="shared" si="90"/>
        <v>0.05362512840350209</v>
      </c>
      <c r="BA37" s="75"/>
      <c r="BB37" s="45">
        <f t="shared" si="91"/>
      </c>
      <c r="BC37" s="45">
        <f t="shared" si="92"/>
        <v>0.09641288649158497</v>
      </c>
      <c r="BD37" s="45">
        <f t="shared" si="93"/>
        <v>-0.02440991451153285</v>
      </c>
      <c r="BE37" s="45">
        <f t="shared" si="94"/>
        <v>0.3249379994488839</v>
      </c>
      <c r="BF37" s="45">
        <f t="shared" si="95"/>
        <v>0.08982571440455889</v>
      </c>
      <c r="BG37" s="45">
        <f t="shared" si="96"/>
        <v>-0.036471997786301835</v>
      </c>
      <c r="BH37" s="45">
        <f t="shared" si="97"/>
        <v>0.12966463124480843</v>
      </c>
      <c r="BI37" s="45">
        <f t="shared" si="98"/>
        <v>-0.00635932051911714</v>
      </c>
      <c r="BJ37" s="45">
        <f t="shared" si="99"/>
        <v>-0.023883083533876137</v>
      </c>
      <c r="BK37" s="18"/>
      <c r="BL37" s="7">
        <f t="shared" si="100"/>
      </c>
      <c r="BM37" s="7">
        <f t="shared" si="100"/>
        <v>-0.06787116223091416</v>
      </c>
      <c r="BN37" s="7">
        <f t="shared" si="100"/>
        <v>-0.06835225688478797</v>
      </c>
      <c r="BO37" s="7">
        <f t="shared" si="100"/>
        <v>-0.18610174352469355</v>
      </c>
      <c r="BP37" s="7">
        <f t="shared" si="100"/>
        <v>0.08963064883160965</v>
      </c>
      <c r="BQ37" s="7">
        <f t="shared" si="100"/>
        <v>0.17306609969769537</v>
      </c>
      <c r="BR37" s="7">
        <f t="shared" si="100"/>
        <v>-0.017505476145894483</v>
      </c>
      <c r="BS37" s="45">
        <f t="shared" si="100"/>
        <v>0.058067485340191016</v>
      </c>
      <c r="BT37" s="45">
        <f t="shared" si="101"/>
        <v>0.07940463957738197</v>
      </c>
    </row>
    <row r="38" spans="1:72" ht="15">
      <c r="A38" s="2" t="s">
        <v>28</v>
      </c>
      <c r="B38" s="28">
        <v>118933</v>
      </c>
      <c r="C38" s="28">
        <v>135651</v>
      </c>
      <c r="D38" s="28">
        <v>182159</v>
      </c>
      <c r="E38" s="28">
        <v>189991</v>
      </c>
      <c r="F38" s="28">
        <v>187962</v>
      </c>
      <c r="G38" s="28">
        <f aca="true" t="shared" si="106" ref="G38:M38">G12+G26</f>
        <v>191637</v>
      </c>
      <c r="H38" s="28">
        <f t="shared" si="106"/>
        <v>219290</v>
      </c>
      <c r="I38" s="28">
        <f t="shared" si="106"/>
        <v>230844</v>
      </c>
      <c r="J38" s="28">
        <f t="shared" si="106"/>
        <v>237346.54155500003</v>
      </c>
      <c r="K38" s="44">
        <f t="shared" si="106"/>
        <v>257927.63318800004</v>
      </c>
      <c r="L38" s="90">
        <f t="shared" si="106"/>
        <v>124698.79157299998</v>
      </c>
      <c r="M38" s="44">
        <f t="shared" si="106"/>
        <v>138931.507602</v>
      </c>
      <c r="N38" s="45">
        <f t="shared" si="75"/>
        <v>0.11413675986321037</v>
      </c>
      <c r="P38" s="28">
        <v>58239</v>
      </c>
      <c r="Q38" s="28">
        <v>50313</v>
      </c>
      <c r="R38" s="28">
        <v>64815</v>
      </c>
      <c r="S38" s="28">
        <v>61121</v>
      </c>
      <c r="T38" s="28">
        <v>58968</v>
      </c>
      <c r="U38" s="28">
        <v>59289</v>
      </c>
      <c r="V38" s="28">
        <v>86341</v>
      </c>
      <c r="W38" s="51">
        <f>W12+W26</f>
        <v>89134.00841500002</v>
      </c>
      <c r="X38" s="28">
        <v>90484.241655</v>
      </c>
      <c r="Y38" s="44">
        <f>Y12+Y26</f>
        <v>91600.109595</v>
      </c>
      <c r="Z38" s="90">
        <f>Z12+Z26</f>
        <v>45763.141331000006</v>
      </c>
      <c r="AA38" s="44">
        <f>AA12+AA26</f>
        <v>46818.163576000006</v>
      </c>
      <c r="AB38" s="45">
        <f t="shared" si="77"/>
        <v>0.023053973444898235</v>
      </c>
      <c r="AC38" s="2"/>
      <c r="AD38" s="59">
        <f>B38/P38</f>
        <v>2.04215388313673</v>
      </c>
      <c r="AE38" s="59">
        <f>C38/Q38</f>
        <v>2.696142150140123</v>
      </c>
      <c r="AF38" s="59">
        <f t="shared" si="105"/>
        <v>2.8104451130139627</v>
      </c>
      <c r="AG38" s="59">
        <f t="shared" si="105"/>
        <v>3.108440634151928</v>
      </c>
      <c r="AH38" s="59">
        <f t="shared" si="105"/>
        <v>3.1875254375254376</v>
      </c>
      <c r="AI38" s="59">
        <f t="shared" si="105"/>
        <v>3.23225218843293</v>
      </c>
      <c r="AJ38" s="59">
        <f t="shared" si="105"/>
        <v>2.5398130667932963</v>
      </c>
      <c r="AK38" s="59">
        <f t="shared" si="103"/>
        <v>2.589853234527621</v>
      </c>
      <c r="AL38" s="59">
        <f t="shared" si="103"/>
        <v>2.623070461925949</v>
      </c>
      <c r="AM38" s="59">
        <f t="shared" si="103"/>
        <v>2.8158004867941666</v>
      </c>
      <c r="AN38" s="105">
        <f t="shared" si="79"/>
        <v>2.7248739475960946</v>
      </c>
      <c r="AO38" s="59">
        <f t="shared" si="80"/>
        <v>2.9674702506533013</v>
      </c>
      <c r="AP38" s="45">
        <f t="shared" si="81"/>
        <v>0.08903028460132156</v>
      </c>
      <c r="AQ38" s="75"/>
      <c r="AR38" s="45">
        <f t="shared" si="82"/>
        <v>0.34285040287207624</v>
      </c>
      <c r="AS38" s="45">
        <f t="shared" si="83"/>
        <v>0.04299540511311539</v>
      </c>
      <c r="AT38" s="45">
        <f t="shared" si="84"/>
        <v>-0.010679453237258607</v>
      </c>
      <c r="AU38" s="45">
        <f t="shared" si="85"/>
        <v>0.019551824304912646</v>
      </c>
      <c r="AV38" s="45">
        <f t="shared" si="86"/>
        <v>0.14429885669260112</v>
      </c>
      <c r="AW38" s="45">
        <f t="shared" si="87"/>
        <v>0.05268822107711246</v>
      </c>
      <c r="AX38" s="45">
        <f t="shared" si="88"/>
        <v>0.028168553460345747</v>
      </c>
      <c r="AY38" s="45">
        <f t="shared" si="89"/>
        <v>0.08671325690343279</v>
      </c>
      <c r="AZ38" s="45">
        <f t="shared" si="90"/>
        <v>0.11413675986321037</v>
      </c>
      <c r="BA38" s="75"/>
      <c r="BB38" s="45">
        <f t="shared" si="91"/>
        <v>0.28823564486315667</v>
      </c>
      <c r="BC38" s="45">
        <f t="shared" si="92"/>
        <v>-0.05699298002005704</v>
      </c>
      <c r="BD38" s="45">
        <f t="shared" si="93"/>
        <v>-0.03522520901163262</v>
      </c>
      <c r="BE38" s="45">
        <f t="shared" si="94"/>
        <v>0.005443630443630498</v>
      </c>
      <c r="BF38" s="45">
        <f t="shared" si="95"/>
        <v>0.45627350773330644</v>
      </c>
      <c r="BG38" s="45">
        <f t="shared" si="96"/>
        <v>0.03234857616891196</v>
      </c>
      <c r="BH38" s="45">
        <f t="shared" si="97"/>
        <v>0.015148350938212207</v>
      </c>
      <c r="BI38" s="45">
        <f t="shared" si="98"/>
        <v>0.012332179831429535</v>
      </c>
      <c r="BJ38" s="45">
        <f t="shared" si="99"/>
        <v>0.023053973444898235</v>
      </c>
      <c r="BK38" s="18"/>
      <c r="BL38" s="7">
        <f t="shared" si="100"/>
        <v>0.042395006089682274</v>
      </c>
      <c r="BM38" s="7">
        <f t="shared" si="100"/>
        <v>0.10603143244394864</v>
      </c>
      <c r="BN38" s="7">
        <f t="shared" si="100"/>
        <v>0.025441953918829086</v>
      </c>
      <c r="BO38" s="7">
        <f t="shared" si="100"/>
        <v>0.014031809873873424</v>
      </c>
      <c r="BP38" s="7">
        <f t="shared" si="100"/>
        <v>-0.2142280618194412</v>
      </c>
      <c r="BQ38" s="7">
        <f t="shared" si="100"/>
        <v>0.019702303444522506</v>
      </c>
      <c r="BR38" s="7">
        <f t="shared" si="100"/>
        <v>0.012825911119394462</v>
      </c>
      <c r="BS38" s="45">
        <f t="shared" si="100"/>
        <v>0.07347497052241159</v>
      </c>
      <c r="BT38" s="45">
        <f t="shared" si="101"/>
        <v>0.08903028460132156</v>
      </c>
    </row>
    <row r="39" spans="1:72" s="2" customFormat="1" ht="15">
      <c r="A39" s="43" t="s">
        <v>41</v>
      </c>
      <c r="B39" s="28"/>
      <c r="C39" s="28"/>
      <c r="D39" s="28"/>
      <c r="E39" s="28"/>
      <c r="F39" s="28"/>
      <c r="G39" s="28">
        <f aca="true" t="shared" si="107" ref="G39:M39">G15+G25</f>
        <v>35650</v>
      </c>
      <c r="H39" s="28">
        <f t="shared" si="107"/>
        <v>43880</v>
      </c>
      <c r="I39" s="28">
        <f t="shared" si="107"/>
        <v>105343</v>
      </c>
      <c r="J39" s="28">
        <f t="shared" si="107"/>
        <v>115466.117244</v>
      </c>
      <c r="K39" s="44">
        <f t="shared" si="107"/>
        <v>542296.085501</v>
      </c>
      <c r="L39" s="90">
        <f t="shared" si="107"/>
        <v>220345.730423</v>
      </c>
      <c r="M39" s="44">
        <f t="shared" si="107"/>
        <v>324311.185153</v>
      </c>
      <c r="N39" s="45">
        <f t="shared" si="75"/>
        <v>0.47182876895511616</v>
      </c>
      <c r="P39" s="28"/>
      <c r="Q39" s="28"/>
      <c r="R39" s="28"/>
      <c r="S39" s="28"/>
      <c r="T39" s="28"/>
      <c r="U39" s="28"/>
      <c r="V39" s="28"/>
      <c r="W39" s="51">
        <f>W15+W25</f>
        <v>9623.049976322993</v>
      </c>
      <c r="X39" s="28">
        <v>10023.600392886796</v>
      </c>
      <c r="Y39" s="44">
        <f>Y15+Y25</f>
        <v>10197.981749100001</v>
      </c>
      <c r="Z39" s="90">
        <f>Z15+Z25</f>
        <v>4948.6290641000005</v>
      </c>
      <c r="AA39" s="44">
        <f>AA15+AA25</f>
        <v>5328.8798830000005</v>
      </c>
      <c r="AB39" s="45">
        <f t="shared" si="77"/>
        <v>0.07683962850611348</v>
      </c>
      <c r="AD39" s="59"/>
      <c r="AE39" s="59"/>
      <c r="AF39" s="59"/>
      <c r="AG39" s="59"/>
      <c r="AH39" s="59"/>
      <c r="AI39" s="59"/>
      <c r="AJ39" s="59"/>
      <c r="AK39" s="59">
        <f t="shared" si="103"/>
        <v>10.946945122304353</v>
      </c>
      <c r="AL39" s="59">
        <f t="shared" si="103"/>
        <v>11.51942542780736</v>
      </c>
      <c r="AM39" s="59">
        <f t="shared" si="103"/>
        <v>53.17680486620395</v>
      </c>
      <c r="AN39" s="105">
        <f t="shared" si="79"/>
        <v>44.52662092245015</v>
      </c>
      <c r="AO39" s="59">
        <f t="shared" si="80"/>
        <v>60.85916595485775</v>
      </c>
      <c r="AP39" s="111" t="s">
        <v>18</v>
      </c>
      <c r="AQ39" s="75"/>
      <c r="AR39" s="45">
        <f t="shared" si="82"/>
      </c>
      <c r="AS39" s="45">
        <f t="shared" si="83"/>
      </c>
      <c r="AT39" s="45">
        <f t="shared" si="84"/>
      </c>
      <c r="AU39" s="45">
        <f t="shared" si="85"/>
      </c>
      <c r="AV39" s="45">
        <f t="shared" si="86"/>
        <v>0.2308555399719494</v>
      </c>
      <c r="AW39" s="45">
        <f t="shared" si="87"/>
        <v>1.4007064721969007</v>
      </c>
      <c r="AX39" s="45">
        <f t="shared" si="88"/>
        <v>0.09609672445250261</v>
      </c>
      <c r="AY39" s="45">
        <f t="shared" si="89"/>
        <v>3.6965819795865666</v>
      </c>
      <c r="AZ39" s="45">
        <f t="shared" si="90"/>
        <v>0.47182876895511616</v>
      </c>
      <c r="BA39" s="75"/>
      <c r="BB39" s="45">
        <f t="shared" si="91"/>
      </c>
      <c r="BC39" s="45">
        <f t="shared" si="92"/>
      </c>
      <c r="BD39" s="45">
        <f t="shared" si="93"/>
      </c>
      <c r="BE39" s="45">
        <f t="shared" si="94"/>
      </c>
      <c r="BF39" s="45">
        <f t="shared" si="95"/>
      </c>
      <c r="BG39" s="45">
        <f t="shared" si="96"/>
      </c>
      <c r="BH39" s="45">
        <f t="shared" si="97"/>
        <v>0.041624060723921774</v>
      </c>
      <c r="BI39" s="83" t="s">
        <v>18</v>
      </c>
      <c r="BJ39" s="83">
        <f t="shared" si="99"/>
        <v>0.07683962850611348</v>
      </c>
      <c r="BK39" s="18"/>
      <c r="BL39" s="42">
        <f aca="true" t="shared" si="108" ref="BL39:BR41">_xlfn.IFERROR(AF39/AE39-1,"")</f>
      </c>
      <c r="BM39" s="42">
        <f t="shared" si="108"/>
      </c>
      <c r="BN39" s="42">
        <f t="shared" si="108"/>
      </c>
      <c r="BO39" s="42">
        <f t="shared" si="108"/>
      </c>
      <c r="BP39" s="42">
        <f t="shared" si="108"/>
      </c>
      <c r="BQ39" s="42">
        <f t="shared" si="108"/>
      </c>
      <c r="BR39" s="42">
        <f t="shared" si="108"/>
        <v>0.05229589617075736</v>
      </c>
      <c r="BS39" s="45"/>
      <c r="BT39" s="45">
        <f t="shared" si="101"/>
        <v>0.3668040532618273</v>
      </c>
    </row>
    <row r="40" spans="1:72" ht="15.75" thickBot="1">
      <c r="A40" s="8" t="s">
        <v>29</v>
      </c>
      <c r="B40" s="10">
        <v>78907</v>
      </c>
      <c r="C40" s="10">
        <v>64230</v>
      </c>
      <c r="D40" s="10">
        <v>65044</v>
      </c>
      <c r="E40" s="10">
        <v>95556</v>
      </c>
      <c r="F40" s="10">
        <v>105353</v>
      </c>
      <c r="G40" s="10">
        <f aca="true" t="shared" si="109" ref="G40:M40">G13+G27</f>
        <v>119135</v>
      </c>
      <c r="H40" s="10">
        <f t="shared" si="109"/>
        <v>111379</v>
      </c>
      <c r="I40" s="10">
        <f t="shared" si="109"/>
        <v>106005</v>
      </c>
      <c r="J40" s="10">
        <f t="shared" si="109"/>
        <v>138156.653869</v>
      </c>
      <c r="K40" s="9">
        <f t="shared" si="109"/>
        <v>170432.11080899998</v>
      </c>
      <c r="L40" s="88">
        <f t="shared" si="109"/>
        <v>77580.947729</v>
      </c>
      <c r="M40" s="9">
        <f t="shared" si="109"/>
        <v>101654.668076</v>
      </c>
      <c r="N40" s="46">
        <f t="shared" si="75"/>
        <v>0.31030454063402946</v>
      </c>
      <c r="P40" s="10">
        <v>38000</v>
      </c>
      <c r="Q40" s="10">
        <v>25750</v>
      </c>
      <c r="R40" s="10">
        <v>25627</v>
      </c>
      <c r="S40" s="10">
        <v>25542</v>
      </c>
      <c r="T40" s="10">
        <v>27156</v>
      </c>
      <c r="U40" s="10">
        <v>31540</v>
      </c>
      <c r="V40" s="10">
        <v>12744</v>
      </c>
      <c r="W40" s="9">
        <f>W13+W27</f>
        <v>10134.523813</v>
      </c>
      <c r="X40" s="10">
        <v>9797.596714000001</v>
      </c>
      <c r="Y40" s="9">
        <f>Y13+Y27</f>
        <v>14190.818873</v>
      </c>
      <c r="Z40" s="88">
        <f>Z13+Z27</f>
        <v>5798.579125</v>
      </c>
      <c r="AA40" s="9">
        <f>AA13+AA27</f>
        <v>4715.950167000001</v>
      </c>
      <c r="AB40" s="109" t="s">
        <v>18</v>
      </c>
      <c r="AC40" s="2"/>
      <c r="AD40" s="60">
        <f aca="true" t="shared" si="110" ref="AD40:AJ41">B40/P40</f>
        <v>2.0765</v>
      </c>
      <c r="AE40" s="60">
        <f t="shared" si="110"/>
        <v>2.494368932038835</v>
      </c>
      <c r="AF40" s="60">
        <f t="shared" si="110"/>
        <v>2.5381043430756622</v>
      </c>
      <c r="AG40" s="60">
        <f t="shared" si="110"/>
        <v>3.74113225276016</v>
      </c>
      <c r="AH40" s="60">
        <f t="shared" si="110"/>
        <v>3.8795477979083812</v>
      </c>
      <c r="AI40" s="60">
        <f t="shared" si="110"/>
        <v>3.777266962587191</v>
      </c>
      <c r="AJ40" s="60">
        <f t="shared" si="110"/>
        <v>8.739720652856246</v>
      </c>
      <c r="AK40" s="60">
        <f t="shared" si="103"/>
        <v>10.459790904435264</v>
      </c>
      <c r="AL40" s="60">
        <f t="shared" si="103"/>
        <v>14.101075794596131</v>
      </c>
      <c r="AM40" s="60">
        <f t="shared" si="103"/>
        <v>12.01002650617088</v>
      </c>
      <c r="AN40" s="106">
        <f t="shared" si="79"/>
        <v>13.379303111432494</v>
      </c>
      <c r="AO40" s="60">
        <f t="shared" si="80"/>
        <v>21.5555009014581</v>
      </c>
      <c r="AP40" s="112" t="s">
        <v>18</v>
      </c>
      <c r="AQ40" s="73"/>
      <c r="AR40" s="46">
        <f t="shared" si="82"/>
        <v>0.012673205667133702</v>
      </c>
      <c r="AS40" s="46">
        <f t="shared" si="83"/>
        <v>0.46909784146116484</v>
      </c>
      <c r="AT40" s="46">
        <f t="shared" si="84"/>
        <v>0.10252626731968695</v>
      </c>
      <c r="AU40" s="46">
        <f t="shared" si="85"/>
        <v>0.1308173473939993</v>
      </c>
      <c r="AV40" s="46">
        <f t="shared" si="86"/>
        <v>-0.06510261468082423</v>
      </c>
      <c r="AW40" s="46">
        <f t="shared" si="87"/>
        <v>-0.048249670045520276</v>
      </c>
      <c r="AX40" s="46">
        <f t="shared" si="88"/>
        <v>0.3033031825762935</v>
      </c>
      <c r="AY40" s="46">
        <f t="shared" si="89"/>
        <v>0.23361492940183348</v>
      </c>
      <c r="AZ40" s="46">
        <f t="shared" si="90"/>
        <v>0.31030454063402946</v>
      </c>
      <c r="BA40" s="73"/>
      <c r="BB40" s="46">
        <f t="shared" si="91"/>
        <v>-0.004776699029126252</v>
      </c>
      <c r="BC40" s="46">
        <f t="shared" si="92"/>
        <v>-0.0033168142974207004</v>
      </c>
      <c r="BD40" s="46">
        <f t="shared" si="93"/>
        <v>0.063190039934226</v>
      </c>
      <c r="BE40" s="46">
        <f t="shared" si="94"/>
        <v>0.16143761967889225</v>
      </c>
      <c r="BF40" s="46">
        <f t="shared" si="95"/>
        <v>-0.5959416613823716</v>
      </c>
      <c r="BG40" s="46">
        <f t="shared" si="96"/>
        <v>-0.2047611571720025</v>
      </c>
      <c r="BH40" s="46">
        <f t="shared" si="97"/>
        <v>-0.033245479039459847</v>
      </c>
      <c r="BI40" s="46">
        <f t="shared" si="98"/>
        <v>0.4483979374985325</v>
      </c>
      <c r="BJ40" s="46">
        <f t="shared" si="99"/>
        <v>-0.1867059040950828</v>
      </c>
      <c r="BK40" s="18"/>
      <c r="BL40" s="11">
        <f t="shared" si="108"/>
        <v>0.01753365770198201</v>
      </c>
      <c r="BM40" s="11">
        <f t="shared" si="108"/>
        <v>0.4739867818935586</v>
      </c>
      <c r="BN40" s="11">
        <f t="shared" si="108"/>
        <v>0.0369983031329888</v>
      </c>
      <c r="BO40" s="11">
        <f t="shared" si="108"/>
        <v>-0.026364112687652375</v>
      </c>
      <c r="BP40" s="11">
        <f t="shared" si="108"/>
        <v>1.3137683249346201</v>
      </c>
      <c r="BQ40" s="11">
        <f t="shared" si="108"/>
        <v>0.19681066705683303</v>
      </c>
      <c r="BR40" s="11">
        <f t="shared" si="108"/>
        <v>0.348122149231191</v>
      </c>
      <c r="BS40" s="46">
        <f>_xlfn.IFERROR(AM40/AL40-1,"")</f>
        <v>-0.14829005381465943</v>
      </c>
      <c r="BT40" s="46">
        <f t="shared" si="101"/>
        <v>0.6111078971698547</v>
      </c>
    </row>
    <row r="41" spans="1:72" ht="15.75" thickTop="1">
      <c r="A41" s="12" t="s">
        <v>30</v>
      </c>
      <c r="B41" s="31">
        <v>3019359</v>
      </c>
      <c r="C41" s="31">
        <v>3449524</v>
      </c>
      <c r="D41" s="31">
        <v>4009726</v>
      </c>
      <c r="E41" s="31">
        <v>4588360</v>
      </c>
      <c r="F41" s="31">
        <v>4458861</v>
      </c>
      <c r="G41" s="31">
        <v>5057383</v>
      </c>
      <c r="H41" s="31">
        <v>5305782</v>
      </c>
      <c r="I41" s="31">
        <v>5898466</v>
      </c>
      <c r="J41" s="31">
        <f>SUM(J32:J40)</f>
        <v>6481813.0114750005</v>
      </c>
      <c r="K41" s="14">
        <f>SUM(K32:K40)</f>
        <v>7945416.904797</v>
      </c>
      <c r="L41" s="89">
        <f>SUM(L32:L40)</f>
        <v>3583400.5756530003</v>
      </c>
      <c r="M41" s="14">
        <f>SUM(M32:M40)</f>
        <v>4205283.273762</v>
      </c>
      <c r="N41" s="20">
        <f t="shared" si="75"/>
        <v>0.1735454033060968</v>
      </c>
      <c r="O41" s="4"/>
      <c r="P41" s="31">
        <v>448909</v>
      </c>
      <c r="Q41" s="31">
        <v>498028</v>
      </c>
      <c r="R41" s="31">
        <v>559941</v>
      </c>
      <c r="S41" s="31">
        <v>535997</v>
      </c>
      <c r="T41" s="31">
        <v>541509</v>
      </c>
      <c r="U41" s="31">
        <v>600219</v>
      </c>
      <c r="V41" s="31">
        <v>695197</v>
      </c>
      <c r="W41" s="37">
        <f>SUM(W32:W40)</f>
        <v>780885.1449867369</v>
      </c>
      <c r="X41" s="31">
        <f>SUM(X32:X40)</f>
        <v>913848.6804424281</v>
      </c>
      <c r="Y41" s="14">
        <f>SUM(Y32:Y40)</f>
        <v>937970.410044295</v>
      </c>
      <c r="Z41" s="89">
        <f>SUM(Z32:Z40)</f>
        <v>451627.10894310003</v>
      </c>
      <c r="AA41" s="14">
        <f>SUM(AA32:AA40)</f>
        <v>447670.118021</v>
      </c>
      <c r="AB41" s="20">
        <f t="shared" si="77"/>
        <v>-0.00876163286867393</v>
      </c>
      <c r="AC41" s="4"/>
      <c r="AD41" s="61">
        <f t="shared" si="110"/>
        <v>6.725993464154205</v>
      </c>
      <c r="AE41" s="61">
        <f t="shared" si="110"/>
        <v>6.926365585870674</v>
      </c>
      <c r="AF41" s="61">
        <f t="shared" si="110"/>
        <v>7.160979460336</v>
      </c>
      <c r="AG41" s="61">
        <f t="shared" si="110"/>
        <v>8.560421047132726</v>
      </c>
      <c r="AH41" s="61">
        <f t="shared" si="110"/>
        <v>8.234140152795245</v>
      </c>
      <c r="AI41" s="61">
        <f t="shared" si="110"/>
        <v>8.425896214548356</v>
      </c>
      <c r="AJ41" s="61">
        <f t="shared" si="110"/>
        <v>7.632055374232052</v>
      </c>
      <c r="AK41" s="61">
        <f t="shared" si="103"/>
        <v>7.553564103335816</v>
      </c>
      <c r="AL41" s="61">
        <f t="shared" si="103"/>
        <v>7.092873415691659</v>
      </c>
      <c r="AM41" s="61">
        <f t="shared" si="103"/>
        <v>8.470860935177884</v>
      </c>
      <c r="AN41" s="107">
        <f t="shared" si="79"/>
        <v>7.934423121851325</v>
      </c>
      <c r="AO41" s="61">
        <f t="shared" si="80"/>
        <v>9.393710021013133</v>
      </c>
      <c r="AP41" s="15">
        <f t="shared" si="81"/>
        <v>0.18391846221850017</v>
      </c>
      <c r="AQ41" s="74"/>
      <c r="AR41" s="15">
        <f t="shared" si="82"/>
        <v>0.16239979776919955</v>
      </c>
      <c r="AS41" s="15">
        <f t="shared" si="83"/>
        <v>0.144307616031619</v>
      </c>
      <c r="AT41" s="15">
        <f t="shared" si="84"/>
        <v>-0.028223373928811135</v>
      </c>
      <c r="AU41" s="20">
        <f t="shared" si="85"/>
        <v>0.13423203818194818</v>
      </c>
      <c r="AV41" s="15">
        <f t="shared" si="86"/>
        <v>0.0491161140059988</v>
      </c>
      <c r="AW41" s="15">
        <f t="shared" si="87"/>
        <v>0.11170530564580305</v>
      </c>
      <c r="AX41" s="15">
        <f t="shared" si="88"/>
        <v>0.09889808832923697</v>
      </c>
      <c r="AY41" s="15">
        <f t="shared" si="89"/>
        <v>0.22580162228236533</v>
      </c>
      <c r="AZ41" s="15">
        <f t="shared" si="90"/>
        <v>0.1735454033060968</v>
      </c>
      <c r="BA41" s="74"/>
      <c r="BB41" s="15">
        <f t="shared" si="91"/>
        <v>0.12431630350100797</v>
      </c>
      <c r="BC41" s="15">
        <f t="shared" si="92"/>
        <v>-0.042761648102210725</v>
      </c>
      <c r="BD41" s="15">
        <f t="shared" si="93"/>
        <v>0.010283639647236775</v>
      </c>
      <c r="BE41" s="20">
        <f t="shared" si="94"/>
        <v>0.10841925064957358</v>
      </c>
      <c r="BF41" s="15">
        <f t="shared" si="95"/>
        <v>0.15823890946471209</v>
      </c>
      <c r="BG41" s="15">
        <f t="shared" si="96"/>
        <v>0.12325735724799869</v>
      </c>
      <c r="BH41" s="15">
        <f t="shared" si="97"/>
        <v>0.17027284525683917</v>
      </c>
      <c r="BI41" s="15">
        <f t="shared" si="98"/>
        <v>0.026395759077081138</v>
      </c>
      <c r="BJ41" s="15">
        <f t="shared" si="99"/>
        <v>-0.00876163286867393</v>
      </c>
      <c r="BK41" s="18"/>
      <c r="BL41" s="15">
        <f t="shared" si="108"/>
        <v>0.03387258029577911</v>
      </c>
      <c r="BM41" s="15">
        <f t="shared" si="108"/>
        <v>0.19542600206411742</v>
      </c>
      <c r="BN41" s="15">
        <f t="shared" si="108"/>
        <v>-0.03811505211496191</v>
      </c>
      <c r="BO41" s="20">
        <f t="shared" si="108"/>
        <v>0.023287927846117107</v>
      </c>
      <c r="BP41" s="15">
        <f t="shared" si="108"/>
        <v>-0.09421440996930852</v>
      </c>
      <c r="BQ41" s="15">
        <f t="shared" si="108"/>
        <v>-0.010284421043542769</v>
      </c>
      <c r="BR41" s="15">
        <f t="shared" si="108"/>
        <v>-0.060989842853217624</v>
      </c>
      <c r="BS41" s="15">
        <f>_xlfn.IFERROR(AM41/AL41-1,"")</f>
        <v>0.1942777544059484</v>
      </c>
      <c r="BT41" s="15">
        <f t="shared" si="101"/>
        <v>0.18391846221850017</v>
      </c>
    </row>
    <row r="42" spans="1:70" ht="15">
      <c r="A42" s="2"/>
      <c r="B42" s="27"/>
      <c r="C42" s="27"/>
      <c r="D42" s="27"/>
      <c r="E42" s="27"/>
      <c r="F42" s="27"/>
      <c r="G42" s="27"/>
      <c r="H42" s="27"/>
      <c r="I42" s="28"/>
      <c r="J42" s="27"/>
      <c r="P42" s="27"/>
      <c r="Q42" s="27"/>
      <c r="R42" s="27"/>
      <c r="S42" s="27"/>
      <c r="T42" s="27"/>
      <c r="U42" s="28"/>
      <c r="V42" s="28"/>
      <c r="W42" s="39"/>
      <c r="X42" s="2"/>
      <c r="AC42" s="2"/>
      <c r="AD42" s="2"/>
      <c r="AE42" s="2"/>
      <c r="AF42" s="2"/>
      <c r="AG42" s="2"/>
      <c r="AH42" s="2"/>
      <c r="AI42" s="2"/>
      <c r="AJ42" s="2"/>
      <c r="AK42" s="4"/>
      <c r="AL42" s="27"/>
      <c r="AP42" s="4"/>
      <c r="BK42" s="18"/>
      <c r="BL42" s="2"/>
      <c r="BM42" s="2"/>
      <c r="BN42" s="2"/>
      <c r="BO42" s="2"/>
      <c r="BP42" s="2"/>
      <c r="BQ42" s="2"/>
      <c r="BR42" s="2"/>
    </row>
    <row r="43" spans="1:72" ht="15.75">
      <c r="A43" s="5" t="s">
        <v>34</v>
      </c>
      <c r="B43" s="33"/>
      <c r="C43" s="33" t="s">
        <v>37</v>
      </c>
      <c r="D43" s="33"/>
      <c r="E43" s="33"/>
      <c r="F43" s="33"/>
      <c r="G43" s="33"/>
      <c r="H43" s="33"/>
      <c r="I43" s="33"/>
      <c r="J43" s="32"/>
      <c r="K43" s="64"/>
      <c r="L43" s="114" t="s">
        <v>48</v>
      </c>
      <c r="M43" s="115"/>
      <c r="N43" s="115"/>
      <c r="P43" s="113" t="s">
        <v>38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4" t="s">
        <v>48</v>
      </c>
      <c r="AA43" s="115"/>
      <c r="AB43" s="115"/>
      <c r="AC43" s="2"/>
      <c r="AD43" s="116" t="s">
        <v>19</v>
      </c>
      <c r="AE43" s="116"/>
      <c r="AF43" s="116"/>
      <c r="AG43" s="116"/>
      <c r="AH43" s="116"/>
      <c r="AI43" s="116"/>
      <c r="AJ43" s="116"/>
      <c r="AK43" s="113"/>
      <c r="AL43" s="29"/>
      <c r="AM43" s="29"/>
      <c r="AN43" s="97" t="s">
        <v>48</v>
      </c>
      <c r="AO43" s="29"/>
      <c r="AP43" s="98"/>
      <c r="AQ43" s="68"/>
      <c r="AR43" s="117" t="s">
        <v>45</v>
      </c>
      <c r="AS43" s="117"/>
      <c r="AT43" s="117"/>
      <c r="AU43" s="117"/>
      <c r="AV43" s="117"/>
      <c r="AW43" s="117"/>
      <c r="AX43" s="117"/>
      <c r="AY43" s="117"/>
      <c r="AZ43" s="117"/>
      <c r="BA43" s="68"/>
      <c r="BB43" s="117" t="s">
        <v>44</v>
      </c>
      <c r="BC43" s="117"/>
      <c r="BD43" s="117"/>
      <c r="BE43" s="117"/>
      <c r="BF43" s="117"/>
      <c r="BG43" s="117"/>
      <c r="BH43" s="117"/>
      <c r="BI43" s="117"/>
      <c r="BJ43" s="117"/>
      <c r="BK43" s="2"/>
      <c r="BL43" s="116" t="s">
        <v>39</v>
      </c>
      <c r="BM43" s="116"/>
      <c r="BN43" s="116"/>
      <c r="BO43" s="116"/>
      <c r="BP43" s="116"/>
      <c r="BQ43" s="116"/>
      <c r="BR43" s="116"/>
      <c r="BS43" s="116"/>
      <c r="BT43" s="116"/>
    </row>
    <row r="44" spans="1:72" ht="15.75">
      <c r="A44" s="5" t="s">
        <v>33</v>
      </c>
      <c r="B44" s="30" t="s">
        <v>1</v>
      </c>
      <c r="C44" s="30" t="s">
        <v>2</v>
      </c>
      <c r="D44" s="30" t="s">
        <v>3</v>
      </c>
      <c r="E44" s="30" t="s">
        <v>4</v>
      </c>
      <c r="F44" s="30" t="s">
        <v>5</v>
      </c>
      <c r="G44" s="30" t="s">
        <v>6</v>
      </c>
      <c r="H44" s="30" t="s">
        <v>7</v>
      </c>
      <c r="I44" s="30" t="s">
        <v>8</v>
      </c>
      <c r="J44" s="30" t="s">
        <v>9</v>
      </c>
      <c r="K44" s="6" t="s">
        <v>40</v>
      </c>
      <c r="L44" s="110" t="s">
        <v>40</v>
      </c>
      <c r="M44" s="94" t="s">
        <v>50</v>
      </c>
      <c r="N44" s="86" t="s">
        <v>49</v>
      </c>
      <c r="P44" s="30" t="s">
        <v>1</v>
      </c>
      <c r="Q44" s="30" t="s">
        <v>2</v>
      </c>
      <c r="R44" s="30" t="s">
        <v>3</v>
      </c>
      <c r="S44" s="30" t="s">
        <v>4</v>
      </c>
      <c r="T44" s="30" t="s">
        <v>5</v>
      </c>
      <c r="U44" s="30" t="s">
        <v>6</v>
      </c>
      <c r="V44" s="30" t="s">
        <v>7</v>
      </c>
      <c r="W44" s="30" t="s">
        <v>8</v>
      </c>
      <c r="X44" s="6" t="s">
        <v>9</v>
      </c>
      <c r="Y44" s="6" t="s">
        <v>40</v>
      </c>
      <c r="Z44" s="110" t="s">
        <v>40</v>
      </c>
      <c r="AA44" s="94" t="s">
        <v>50</v>
      </c>
      <c r="AB44" s="86" t="s">
        <v>49</v>
      </c>
      <c r="AC44" s="2"/>
      <c r="AD44" s="6" t="s">
        <v>1</v>
      </c>
      <c r="AE44" s="6" t="s">
        <v>2</v>
      </c>
      <c r="AF44" s="6" t="s">
        <v>3</v>
      </c>
      <c r="AG44" s="6" t="s">
        <v>4</v>
      </c>
      <c r="AH44" s="6" t="s">
        <v>5</v>
      </c>
      <c r="AI44" s="6" t="s">
        <v>6</v>
      </c>
      <c r="AJ44" s="6" t="s">
        <v>7</v>
      </c>
      <c r="AK44" s="6" t="s">
        <v>8</v>
      </c>
      <c r="AL44" s="30" t="s">
        <v>9</v>
      </c>
      <c r="AM44" s="6" t="s">
        <v>40</v>
      </c>
      <c r="AN44" s="110" t="s">
        <v>40</v>
      </c>
      <c r="AO44" s="94" t="s">
        <v>50</v>
      </c>
      <c r="AP44" s="86" t="s">
        <v>49</v>
      </c>
      <c r="AQ44" s="69"/>
      <c r="AR44" s="25" t="s">
        <v>10</v>
      </c>
      <c r="AS44" s="25" t="s">
        <v>11</v>
      </c>
      <c r="AT44" s="25" t="s">
        <v>12</v>
      </c>
      <c r="AU44" s="25" t="s">
        <v>13</v>
      </c>
      <c r="AV44" s="25" t="s">
        <v>14</v>
      </c>
      <c r="AW44" s="25" t="s">
        <v>15</v>
      </c>
      <c r="AX44" s="25" t="s">
        <v>16</v>
      </c>
      <c r="AY44" s="62" t="s">
        <v>42</v>
      </c>
      <c r="AZ44" s="62" t="s">
        <v>51</v>
      </c>
      <c r="BA44" s="69"/>
      <c r="BB44" s="25" t="s">
        <v>10</v>
      </c>
      <c r="BC44" s="25" t="s">
        <v>11</v>
      </c>
      <c r="BD44" s="25" t="s">
        <v>12</v>
      </c>
      <c r="BE44" s="25" t="s">
        <v>13</v>
      </c>
      <c r="BF44" s="25" t="s">
        <v>14</v>
      </c>
      <c r="BG44" s="25" t="s">
        <v>15</v>
      </c>
      <c r="BH44" s="25" t="s">
        <v>16</v>
      </c>
      <c r="BI44" s="62" t="s">
        <v>42</v>
      </c>
      <c r="BJ44" s="62" t="s">
        <v>51</v>
      </c>
      <c r="BK44" s="2"/>
      <c r="BL44" s="25" t="s">
        <v>10</v>
      </c>
      <c r="BM44" s="25" t="s">
        <v>11</v>
      </c>
      <c r="BN44" s="25" t="s">
        <v>12</v>
      </c>
      <c r="BO44" s="25" t="s">
        <v>13</v>
      </c>
      <c r="BP44" s="25" t="s">
        <v>14</v>
      </c>
      <c r="BQ44" s="25" t="s">
        <v>15</v>
      </c>
      <c r="BR44" s="25" t="s">
        <v>16</v>
      </c>
      <c r="BS44" s="62" t="s">
        <v>42</v>
      </c>
      <c r="BT44" s="62" t="s">
        <v>51</v>
      </c>
    </row>
    <row r="45" spans="1:72" ht="15">
      <c r="A45" s="2" t="s">
        <v>23</v>
      </c>
      <c r="B45" s="28">
        <v>190435</v>
      </c>
      <c r="C45" s="28">
        <v>125636</v>
      </c>
      <c r="D45" s="28">
        <v>192256</v>
      </c>
      <c r="E45" s="28">
        <v>253480</v>
      </c>
      <c r="F45" s="28">
        <v>180013</v>
      </c>
      <c r="G45" s="28">
        <v>224528</v>
      </c>
      <c r="H45" s="28">
        <v>255714</v>
      </c>
      <c r="I45" s="28">
        <v>307566</v>
      </c>
      <c r="J45" s="28">
        <v>139510.96469999998</v>
      </c>
      <c r="K45" s="4">
        <v>117709.21078999998</v>
      </c>
      <c r="L45" s="87">
        <v>41220.111860000005</v>
      </c>
      <c r="M45" s="4">
        <v>58671.1516</v>
      </c>
      <c r="N45" s="45">
        <f aca="true" t="shared" si="111" ref="N45:N53">M45/L45-1</f>
        <v>0.42336226061857163</v>
      </c>
      <c r="O45" s="4"/>
      <c r="P45" s="28">
        <v>16994</v>
      </c>
      <c r="Q45" s="28">
        <v>25576</v>
      </c>
      <c r="R45" s="28">
        <v>24682</v>
      </c>
      <c r="S45" s="28">
        <v>27219</v>
      </c>
      <c r="T45" s="28">
        <v>27150</v>
      </c>
      <c r="U45" s="28">
        <v>28940</v>
      </c>
      <c r="V45" s="28">
        <v>29901</v>
      </c>
      <c r="W45" s="36">
        <v>30108.34841</v>
      </c>
      <c r="X45" s="4">
        <v>27828.763649999997</v>
      </c>
      <c r="Y45" s="4">
        <f aca="true" t="shared" si="112" ref="Y45:Z52">Y20</f>
        <v>25394.091061</v>
      </c>
      <c r="Z45" s="87">
        <f t="shared" si="112"/>
        <v>13540.277820000001</v>
      </c>
      <c r="AA45" s="4">
        <f aca="true" t="shared" si="113" ref="AA45:AA52">AA20</f>
        <v>11473.304574000002</v>
      </c>
      <c r="AB45" s="45">
        <f aca="true" t="shared" si="114" ref="AB45:AB50">AA45/Z45-1</f>
        <v>-0.15265368063179074</v>
      </c>
      <c r="AC45" s="4"/>
      <c r="AD45" s="52">
        <f aca="true" t="shared" si="115" ref="AD45:AL48">B45/P45</f>
        <v>11.206013887254326</v>
      </c>
      <c r="AE45" s="52">
        <f t="shared" si="115"/>
        <v>4.9122614951517045</v>
      </c>
      <c r="AF45" s="52">
        <f t="shared" si="115"/>
        <v>7.789320152337736</v>
      </c>
      <c r="AG45" s="52">
        <f t="shared" si="115"/>
        <v>9.312612513317903</v>
      </c>
      <c r="AH45" s="52">
        <f t="shared" si="115"/>
        <v>6.630313075506446</v>
      </c>
      <c r="AI45" s="52">
        <f t="shared" si="115"/>
        <v>7.758396682791983</v>
      </c>
      <c r="AJ45" s="52">
        <f t="shared" si="115"/>
        <v>8.552021671516004</v>
      </c>
      <c r="AK45" s="52">
        <f t="shared" si="115"/>
        <v>10.215306260301112</v>
      </c>
      <c r="AL45" s="52">
        <f t="shared" si="115"/>
        <v>5.013193056458331</v>
      </c>
      <c r="AM45" s="52">
        <f aca="true" t="shared" si="116" ref="AM45:AM53">K45/Y45</f>
        <v>4.6352992319058295</v>
      </c>
      <c r="AN45" s="103">
        <f>L45/Z45</f>
        <v>3.0442589441639685</v>
      </c>
      <c r="AO45" s="52">
        <f>M45/AA45</f>
        <v>5.1137099361030165</v>
      </c>
      <c r="AP45" s="45">
        <f>AO45/AN45-1</f>
        <v>0.6797880961822622</v>
      </c>
      <c r="AQ45" s="72"/>
      <c r="AR45" s="45">
        <f aca="true" t="shared" si="117" ref="AR45:AR53">_xlfn.IFERROR(D45/C45-1,"")</f>
        <v>0.5302620268076028</v>
      </c>
      <c r="AS45" s="45">
        <f aca="true" t="shared" si="118" ref="AS45:AS53">_xlfn.IFERROR(E45/D45-1,"")</f>
        <v>0.31845039946737685</v>
      </c>
      <c r="AT45" s="45">
        <f aca="true" t="shared" si="119" ref="AT45:AT53">_xlfn.IFERROR(F45/E45-1,"")</f>
        <v>-0.28983351743727315</v>
      </c>
      <c r="AU45" s="45">
        <f aca="true" t="shared" si="120" ref="AU45:AU53">_xlfn.IFERROR(G45/F45-1,"")</f>
        <v>0.2472876958886303</v>
      </c>
      <c r="AV45" s="45">
        <f aca="true" t="shared" si="121" ref="AV45:AV53">_xlfn.IFERROR(H45/G45-1,"")</f>
        <v>0.1388958170027792</v>
      </c>
      <c r="AW45" s="45">
        <f aca="true" t="shared" si="122" ref="AW45:AW53">_xlfn.IFERROR(I45/H45-1,"")</f>
        <v>0.2027734109200121</v>
      </c>
      <c r="AX45" s="45">
        <f aca="true" t="shared" si="123" ref="AX45:AX53">_xlfn.IFERROR(J45/I45-1,"")</f>
        <v>-0.5464031632235034</v>
      </c>
      <c r="AY45" s="45">
        <f aca="true" t="shared" si="124" ref="AY45:AY53">_xlfn.IFERROR(K45/J45-1,"")</f>
        <v>-0.15627269123170218</v>
      </c>
      <c r="AZ45" s="45">
        <f aca="true" t="shared" si="125" ref="AZ45:AZ53">_xlfn.IFERROR(M45/L45-1,"")</f>
        <v>0.42336226061857163</v>
      </c>
      <c r="BA45" s="72"/>
      <c r="BB45" s="45">
        <f aca="true" t="shared" si="126" ref="BB45:BB53">_xlfn.IFERROR(R45/Q45-1,"")</f>
        <v>-0.03495464497966849</v>
      </c>
      <c r="BC45" s="45">
        <f aca="true" t="shared" si="127" ref="BC45:BC53">_xlfn.IFERROR(S45/R45-1,"")</f>
        <v>0.10278745644599296</v>
      </c>
      <c r="BD45" s="45">
        <f aca="true" t="shared" si="128" ref="BD45:BD53">_xlfn.IFERROR(T45/S45-1,"")</f>
        <v>-0.0025349939380580055</v>
      </c>
      <c r="BE45" s="45">
        <f aca="true" t="shared" si="129" ref="BE45:BE53">_xlfn.IFERROR(U45/T45-1,"")</f>
        <v>0.06593001841620616</v>
      </c>
      <c r="BF45" s="45">
        <f aca="true" t="shared" si="130" ref="BF45:BF53">_xlfn.IFERROR(V45/U45-1,"")</f>
        <v>0.03320663441603311</v>
      </c>
      <c r="BG45" s="45">
        <f aca="true" t="shared" si="131" ref="BG45:BG53">_xlfn.IFERROR(W45/V45-1,"")</f>
        <v>0.006934497508444437</v>
      </c>
      <c r="BH45" s="45">
        <f aca="true" t="shared" si="132" ref="BH45:BH53">_xlfn.IFERROR(X45/W45-1,"")</f>
        <v>-0.0757127135955048</v>
      </c>
      <c r="BI45" s="45">
        <f aca="true" t="shared" si="133" ref="BI45:BI53">_xlfn.IFERROR(Y45/X45-1,"")</f>
        <v>-0.08748763041077456</v>
      </c>
      <c r="BJ45" s="45">
        <f aca="true" t="shared" si="134" ref="BJ45:BJ53">_xlfn.IFERROR(AA45/Z45-1,"")</f>
        <v>-0.15265368063179074</v>
      </c>
      <c r="BK45" s="4"/>
      <c r="BL45" s="7">
        <f aca="true" t="shared" si="135" ref="BL45:BS45">_xlfn.IFERROR(AF45/AE45-1,"")</f>
        <v>0.5856892309225854</v>
      </c>
      <c r="BM45" s="7">
        <f t="shared" si="135"/>
        <v>0.19556165765288203</v>
      </c>
      <c r="BN45" s="7">
        <f t="shared" si="135"/>
        <v>-0.2880286744429149</v>
      </c>
      <c r="BO45" s="7">
        <f t="shared" si="135"/>
        <v>0.17014032285336245</v>
      </c>
      <c r="BP45" s="7">
        <f t="shared" si="135"/>
        <v>0.10229239637672438</v>
      </c>
      <c r="BQ45" s="7">
        <f t="shared" si="135"/>
        <v>0.19449022145546802</v>
      </c>
      <c r="BR45" s="7">
        <f t="shared" si="135"/>
        <v>-0.509246915489878</v>
      </c>
      <c r="BS45" s="45">
        <f t="shared" si="135"/>
        <v>-0.07537986674294805</v>
      </c>
      <c r="BT45" s="45">
        <f aca="true" t="shared" si="136" ref="BT45:BT53">_xlfn.IFERROR(AO45/AN45-1,"")</f>
        <v>0.6797880961822622</v>
      </c>
    </row>
    <row r="46" spans="1:72" ht="15">
      <c r="A46" s="2" t="s">
        <v>24</v>
      </c>
      <c r="B46" s="28">
        <v>276702</v>
      </c>
      <c r="C46" s="28">
        <v>135937</v>
      </c>
      <c r="D46" s="28">
        <v>172190</v>
      </c>
      <c r="E46" s="28">
        <v>174259</v>
      </c>
      <c r="F46" s="28">
        <v>176967</v>
      </c>
      <c r="G46" s="28">
        <v>233519</v>
      </c>
      <c r="H46" s="28">
        <v>255277</v>
      </c>
      <c r="I46" s="28">
        <v>263720</v>
      </c>
      <c r="J46" s="28">
        <v>270429.23897</v>
      </c>
      <c r="K46" s="4">
        <v>284092.87784</v>
      </c>
      <c r="L46" s="87">
        <v>137383.30203</v>
      </c>
      <c r="M46" s="4">
        <v>138100.91522999998</v>
      </c>
      <c r="N46" s="45">
        <f t="shared" si="111"/>
        <v>0.005223438288324722</v>
      </c>
      <c r="O46" s="4"/>
      <c r="P46" s="28">
        <v>35754</v>
      </c>
      <c r="Q46" s="28">
        <v>60107</v>
      </c>
      <c r="R46" s="28">
        <v>62065</v>
      </c>
      <c r="S46" s="28">
        <v>55967</v>
      </c>
      <c r="T46" s="28">
        <v>61724</v>
      </c>
      <c r="U46" s="28">
        <v>91163</v>
      </c>
      <c r="V46" s="28">
        <v>94513</v>
      </c>
      <c r="W46" s="36">
        <v>95453.97450900002</v>
      </c>
      <c r="X46" s="4">
        <v>105134.361623</v>
      </c>
      <c r="Y46" s="4">
        <f t="shared" si="112"/>
        <v>111734.963299</v>
      </c>
      <c r="Z46" s="87">
        <f t="shared" si="112"/>
        <v>53841.77527</v>
      </c>
      <c r="AA46" s="4">
        <f t="shared" si="113"/>
        <v>56296.968711999994</v>
      </c>
      <c r="AB46" s="45">
        <f t="shared" si="114"/>
        <v>0.045600157678456155</v>
      </c>
      <c r="AC46" s="4"/>
      <c r="AD46" s="52">
        <f t="shared" si="115"/>
        <v>7.739050176204061</v>
      </c>
      <c r="AE46" s="52">
        <f t="shared" si="115"/>
        <v>2.261583509408222</v>
      </c>
      <c r="AF46" s="52">
        <f t="shared" si="115"/>
        <v>2.7743494723273985</v>
      </c>
      <c r="AG46" s="52">
        <f t="shared" si="115"/>
        <v>3.113602658709597</v>
      </c>
      <c r="AH46" s="52">
        <f t="shared" si="115"/>
        <v>2.867069535350917</v>
      </c>
      <c r="AI46" s="52">
        <f t="shared" si="115"/>
        <v>2.5615545780634688</v>
      </c>
      <c r="AJ46" s="52">
        <f t="shared" si="115"/>
        <v>2.700972353009639</v>
      </c>
      <c r="AK46" s="52">
        <f t="shared" si="115"/>
        <v>2.762797477596229</v>
      </c>
      <c r="AL46" s="52">
        <f t="shared" si="115"/>
        <v>2.5722250536863376</v>
      </c>
      <c r="AM46" s="52">
        <f t="shared" si="116"/>
        <v>2.5425602645053407</v>
      </c>
      <c r="AN46" s="103">
        <f aca="true" t="shared" si="137" ref="AN46:AN53">L46/Z46</f>
        <v>2.5516116684686723</v>
      </c>
      <c r="AO46" s="52">
        <f aca="true" t="shared" si="138" ref="AO46:AO53">M46/AA46</f>
        <v>2.453079062506665</v>
      </c>
      <c r="AP46" s="45">
        <f aca="true" t="shared" si="139" ref="AP46:AP53">AO46/AN46-1</f>
        <v>-0.03861583138986846</v>
      </c>
      <c r="AQ46" s="72"/>
      <c r="AR46" s="45">
        <f t="shared" si="117"/>
        <v>0.26668971655987694</v>
      </c>
      <c r="AS46" s="45">
        <f t="shared" si="118"/>
        <v>0.012015796503862086</v>
      </c>
      <c r="AT46" s="45">
        <f t="shared" si="119"/>
        <v>0.015540086882169568</v>
      </c>
      <c r="AU46" s="45">
        <f t="shared" si="120"/>
        <v>0.3195624042900653</v>
      </c>
      <c r="AV46" s="45">
        <f t="shared" si="121"/>
        <v>0.09317443120260016</v>
      </c>
      <c r="AW46" s="45">
        <f t="shared" si="122"/>
        <v>0.03307387661246408</v>
      </c>
      <c r="AX46" s="45">
        <f t="shared" si="123"/>
        <v>0.025440766608524124</v>
      </c>
      <c r="AY46" s="45">
        <f t="shared" si="124"/>
        <v>0.05052574537443322</v>
      </c>
      <c r="AZ46" s="45">
        <f t="shared" si="125"/>
        <v>0.005223438288324722</v>
      </c>
      <c r="BA46" s="72"/>
      <c r="BB46" s="45">
        <f t="shared" si="126"/>
        <v>0.032575240820536644</v>
      </c>
      <c r="BC46" s="45">
        <f t="shared" si="127"/>
        <v>-0.0982518327559816</v>
      </c>
      <c r="BD46" s="45">
        <f t="shared" si="128"/>
        <v>0.10286418782496831</v>
      </c>
      <c r="BE46" s="45">
        <f t="shared" si="129"/>
        <v>0.4769457585380079</v>
      </c>
      <c r="BF46" s="45">
        <f t="shared" si="130"/>
        <v>0.03674736461064243</v>
      </c>
      <c r="BG46" s="45">
        <f t="shared" si="131"/>
        <v>0.009956032598690268</v>
      </c>
      <c r="BH46" s="45">
        <f t="shared" si="132"/>
        <v>0.10141418588167062</v>
      </c>
      <c r="BI46" s="45">
        <f t="shared" si="133"/>
        <v>0.06278253440743775</v>
      </c>
      <c r="BJ46" s="45">
        <f t="shared" si="134"/>
        <v>0.045600157678456155</v>
      </c>
      <c r="BK46" s="4"/>
      <c r="BL46" s="7">
        <f aca="true" t="shared" si="140" ref="BL46:BQ53">_xlfn.IFERROR(AF46/AE46-1,"")</f>
        <v>0.22672873267162674</v>
      </c>
      <c r="BM46" s="7">
        <f t="shared" si="140"/>
        <v>0.1222820663964872</v>
      </c>
      <c r="BN46" s="7">
        <f t="shared" si="140"/>
        <v>-0.07917937848269097</v>
      </c>
      <c r="BO46" s="7">
        <f t="shared" si="140"/>
        <v>-0.10656000962671253</v>
      </c>
      <c r="BP46" s="7">
        <f t="shared" si="140"/>
        <v>0.05442701714814513</v>
      </c>
      <c r="BQ46" s="7">
        <f t="shared" si="140"/>
        <v>0.022889950916268997</v>
      </c>
      <c r="BR46" s="7">
        <f aca="true" t="shared" si="141" ref="BR46:BS53">_xlfn.IFERROR(AL46/AK46-1,"")</f>
        <v>-0.06897806497047299</v>
      </c>
      <c r="BS46" s="45">
        <f t="shared" si="141"/>
        <v>-0.011532734718714965</v>
      </c>
      <c r="BT46" s="45">
        <f t="shared" si="136"/>
        <v>-0.03861583138986846</v>
      </c>
    </row>
    <row r="47" spans="1:72" ht="15">
      <c r="A47" s="2" t="s">
        <v>25</v>
      </c>
      <c r="B47" s="28">
        <v>127405</v>
      </c>
      <c r="C47" s="28">
        <v>126797</v>
      </c>
      <c r="D47" s="28">
        <v>131069</v>
      </c>
      <c r="E47" s="28">
        <v>156590</v>
      </c>
      <c r="F47" s="28">
        <v>147135</v>
      </c>
      <c r="G47" s="28">
        <v>162109</v>
      </c>
      <c r="H47" s="28">
        <v>149609</v>
      </c>
      <c r="I47" s="28">
        <v>163800</v>
      </c>
      <c r="J47" s="28">
        <v>171474.73948</v>
      </c>
      <c r="K47" s="4">
        <v>169976.22349</v>
      </c>
      <c r="L47" s="87">
        <v>75007.66837</v>
      </c>
      <c r="M47" s="4">
        <v>73309.11254</v>
      </c>
      <c r="N47" s="45">
        <f t="shared" si="111"/>
        <v>-0.022645095720364328</v>
      </c>
      <c r="O47" s="4"/>
      <c r="P47" s="28">
        <v>13368</v>
      </c>
      <c r="Q47" s="28">
        <v>26687</v>
      </c>
      <c r="R47" s="28">
        <v>32318</v>
      </c>
      <c r="S47" s="28">
        <v>35850</v>
      </c>
      <c r="T47" s="28">
        <v>34921</v>
      </c>
      <c r="U47" s="28">
        <v>34247</v>
      </c>
      <c r="V47" s="28">
        <v>32324</v>
      </c>
      <c r="W47" s="36">
        <v>36821.590199</v>
      </c>
      <c r="X47" s="4">
        <v>37211.279834999994</v>
      </c>
      <c r="Y47" s="4">
        <f t="shared" si="112"/>
        <v>38497.793874</v>
      </c>
      <c r="Z47" s="87">
        <f t="shared" si="112"/>
        <v>16379.407654999999</v>
      </c>
      <c r="AA47" s="4">
        <f t="shared" si="113"/>
        <v>16673.228399</v>
      </c>
      <c r="AB47" s="45">
        <f t="shared" si="114"/>
        <v>0.017938423060757547</v>
      </c>
      <c r="AC47" s="4"/>
      <c r="AD47" s="52">
        <f t="shared" si="115"/>
        <v>9.530595451825254</v>
      </c>
      <c r="AE47" s="52">
        <f t="shared" si="115"/>
        <v>4.751264660696219</v>
      </c>
      <c r="AF47" s="52">
        <f t="shared" si="115"/>
        <v>4.055603688347051</v>
      </c>
      <c r="AG47" s="52">
        <f t="shared" si="115"/>
        <v>4.36792189679219</v>
      </c>
      <c r="AH47" s="52">
        <f t="shared" si="115"/>
        <v>4.213367314796255</v>
      </c>
      <c r="AI47" s="52">
        <f t="shared" si="115"/>
        <v>4.7335241043011065</v>
      </c>
      <c r="AJ47" s="52">
        <f t="shared" si="115"/>
        <v>4.6284185125603265</v>
      </c>
      <c r="AK47" s="52">
        <f t="shared" si="115"/>
        <v>4.448477078658284</v>
      </c>
      <c r="AL47" s="52">
        <f t="shared" si="115"/>
        <v>4.608138721386174</v>
      </c>
      <c r="AM47" s="52">
        <f t="shared" si="116"/>
        <v>4.415219844708965</v>
      </c>
      <c r="AN47" s="103">
        <f t="shared" si="137"/>
        <v>4.579388336250552</v>
      </c>
      <c r="AO47" s="52">
        <f t="shared" si="138"/>
        <v>4.396815708732018</v>
      </c>
      <c r="AP47" s="45">
        <f t="shared" si="139"/>
        <v>-0.03986834356747693</v>
      </c>
      <c r="AQ47" s="72"/>
      <c r="AR47" s="45">
        <f t="shared" si="117"/>
        <v>0.033691648856045475</v>
      </c>
      <c r="AS47" s="45">
        <f t="shared" si="118"/>
        <v>0.19471423448717862</v>
      </c>
      <c r="AT47" s="45">
        <f t="shared" si="119"/>
        <v>-0.06038061178874765</v>
      </c>
      <c r="AU47" s="45">
        <f t="shared" si="120"/>
        <v>0.10177048288986312</v>
      </c>
      <c r="AV47" s="45">
        <f t="shared" si="121"/>
        <v>-0.07710861210666897</v>
      </c>
      <c r="AW47" s="45">
        <f t="shared" si="122"/>
        <v>0.09485391921608999</v>
      </c>
      <c r="AX47" s="45">
        <f t="shared" si="123"/>
        <v>0.046854331379731384</v>
      </c>
      <c r="AY47" s="45">
        <f t="shared" si="124"/>
        <v>-0.0087389897459198</v>
      </c>
      <c r="AZ47" s="45">
        <f t="shared" si="125"/>
        <v>-0.022645095720364328</v>
      </c>
      <c r="BA47" s="72"/>
      <c r="BB47" s="45">
        <f t="shared" si="126"/>
        <v>0.2110016112714055</v>
      </c>
      <c r="BC47" s="45">
        <f t="shared" si="127"/>
        <v>0.10928894114734833</v>
      </c>
      <c r="BD47" s="45">
        <f t="shared" si="128"/>
        <v>-0.025913528591352875</v>
      </c>
      <c r="BE47" s="45">
        <f t="shared" si="129"/>
        <v>-0.019300707310787257</v>
      </c>
      <c r="BF47" s="45">
        <f t="shared" si="130"/>
        <v>-0.05615090372879372</v>
      </c>
      <c r="BG47" s="45">
        <f t="shared" si="131"/>
        <v>0.13914089218537296</v>
      </c>
      <c r="BH47" s="45">
        <f t="shared" si="132"/>
        <v>0.0105831832328247</v>
      </c>
      <c r="BI47" s="45">
        <f t="shared" si="133"/>
        <v>0.034573227384400385</v>
      </c>
      <c r="BJ47" s="45">
        <f t="shared" si="134"/>
        <v>0.017938423060757547</v>
      </c>
      <c r="BK47" s="4"/>
      <c r="BL47" s="7">
        <f t="shared" si="140"/>
        <v>-0.1464159591242873</v>
      </c>
      <c r="BM47" s="7">
        <f t="shared" si="140"/>
        <v>0.07700905523449486</v>
      </c>
      <c r="BN47" s="7">
        <f t="shared" si="140"/>
        <v>-0.03538400769240868</v>
      </c>
      <c r="BO47" s="7">
        <f t="shared" si="140"/>
        <v>0.12345393853467179</v>
      </c>
      <c r="BP47" s="7">
        <f t="shared" si="140"/>
        <v>-0.022204511781248937</v>
      </c>
      <c r="BQ47" s="7">
        <f t="shared" si="140"/>
        <v>-0.03887752013214196</v>
      </c>
      <c r="BR47" s="7">
        <f t="shared" si="141"/>
        <v>0.03589130390125472</v>
      </c>
      <c r="BS47" s="45">
        <f t="shared" si="141"/>
        <v>-0.04186481534982478</v>
      </c>
      <c r="BT47" s="45">
        <f t="shared" si="136"/>
        <v>-0.03986834356747693</v>
      </c>
    </row>
    <row r="48" spans="1:72" ht="15">
      <c r="A48" s="2" t="s">
        <v>26</v>
      </c>
      <c r="B48" s="28">
        <v>90189</v>
      </c>
      <c r="C48" s="28">
        <v>41831</v>
      </c>
      <c r="D48" s="28">
        <v>59703</v>
      </c>
      <c r="E48" s="28">
        <v>98550</v>
      </c>
      <c r="F48" s="28">
        <v>131942</v>
      </c>
      <c r="G48" s="28">
        <v>186998</v>
      </c>
      <c r="H48" s="28">
        <v>158766</v>
      </c>
      <c r="I48" s="28">
        <v>148883</v>
      </c>
      <c r="J48" s="28">
        <v>134952.04881</v>
      </c>
      <c r="K48" s="4">
        <v>131605.81678999998</v>
      </c>
      <c r="L48" s="87">
        <v>67212.04592</v>
      </c>
      <c r="M48" s="4">
        <v>64216.86555</v>
      </c>
      <c r="N48" s="45">
        <f t="shared" si="111"/>
        <v>-0.04456314830179475</v>
      </c>
      <c r="O48" s="4"/>
      <c r="P48" s="28">
        <v>4294</v>
      </c>
      <c r="Q48" s="28">
        <v>4703</v>
      </c>
      <c r="R48" s="28">
        <v>5119</v>
      </c>
      <c r="S48" s="28">
        <v>6427</v>
      </c>
      <c r="T48" s="28">
        <v>7932</v>
      </c>
      <c r="U48" s="28">
        <v>8911</v>
      </c>
      <c r="V48" s="28">
        <v>9479</v>
      </c>
      <c r="W48" s="36">
        <v>9449.087287</v>
      </c>
      <c r="X48" s="4">
        <v>10009.555694000002</v>
      </c>
      <c r="Y48" s="4">
        <f t="shared" si="112"/>
        <v>9757.145091</v>
      </c>
      <c r="Z48" s="87">
        <f t="shared" si="112"/>
        <v>4818.759180999999</v>
      </c>
      <c r="AA48" s="4">
        <f t="shared" si="113"/>
        <v>5572.058783999999</v>
      </c>
      <c r="AB48" s="45">
        <f t="shared" si="114"/>
        <v>0.15632646801902905</v>
      </c>
      <c r="AC48" s="4"/>
      <c r="AD48" s="52">
        <f t="shared" si="115"/>
        <v>21.003493246390313</v>
      </c>
      <c r="AE48" s="52">
        <f t="shared" si="115"/>
        <v>8.894535402934297</v>
      </c>
      <c r="AF48" s="52">
        <f t="shared" si="115"/>
        <v>11.663020121117405</v>
      </c>
      <c r="AG48" s="52">
        <f t="shared" si="115"/>
        <v>15.333748249572118</v>
      </c>
      <c r="AH48" s="52">
        <f t="shared" si="115"/>
        <v>16.634140191628845</v>
      </c>
      <c r="AI48" s="52">
        <f t="shared" si="115"/>
        <v>20.98507462686567</v>
      </c>
      <c r="AJ48" s="52">
        <f t="shared" si="115"/>
        <v>16.74923515138728</v>
      </c>
      <c r="AK48" s="52">
        <f t="shared" si="115"/>
        <v>15.756336615159897</v>
      </c>
      <c r="AL48" s="52">
        <f t="shared" si="115"/>
        <v>13.482321587050453</v>
      </c>
      <c r="AM48" s="52">
        <f t="shared" si="116"/>
        <v>13.488147973877453</v>
      </c>
      <c r="AN48" s="103">
        <f t="shared" si="137"/>
        <v>13.94799851899883</v>
      </c>
      <c r="AO48" s="52">
        <f>M48/AA48</f>
        <v>11.524800444388136</v>
      </c>
      <c r="AP48" s="45">
        <f t="shared" si="139"/>
        <v>-0.1737308812665853</v>
      </c>
      <c r="AQ48" s="72"/>
      <c r="AR48" s="45">
        <f t="shared" si="117"/>
        <v>0.42724295379025135</v>
      </c>
      <c r="AS48" s="45">
        <f t="shared" si="118"/>
        <v>0.6506708205617808</v>
      </c>
      <c r="AT48" s="45">
        <f t="shared" si="119"/>
        <v>0.3388330796549974</v>
      </c>
      <c r="AU48" s="45">
        <f t="shared" si="120"/>
        <v>0.41727425687044306</v>
      </c>
      <c r="AV48" s="45">
        <f t="shared" si="121"/>
        <v>-0.15097487673664955</v>
      </c>
      <c r="AW48" s="45">
        <f t="shared" si="122"/>
        <v>-0.062248844210977206</v>
      </c>
      <c r="AX48" s="45">
        <f t="shared" si="123"/>
        <v>-0.09356979097680729</v>
      </c>
      <c r="AY48" s="45">
        <f t="shared" si="124"/>
        <v>-0.024795711139674603</v>
      </c>
      <c r="AZ48" s="45">
        <f t="shared" si="125"/>
        <v>-0.04456314830179475</v>
      </c>
      <c r="BA48" s="72"/>
      <c r="BB48" s="45">
        <f t="shared" si="126"/>
        <v>0.0884541781841377</v>
      </c>
      <c r="BC48" s="45">
        <f t="shared" si="127"/>
        <v>0.25551865598749757</v>
      </c>
      <c r="BD48" s="45">
        <f t="shared" si="128"/>
        <v>0.23416835226388666</v>
      </c>
      <c r="BE48" s="45">
        <f t="shared" si="129"/>
        <v>0.12342410489157851</v>
      </c>
      <c r="BF48" s="45">
        <f t="shared" si="130"/>
        <v>0.06374144316013908</v>
      </c>
      <c r="BG48" s="45">
        <f t="shared" si="131"/>
        <v>-0.0031556823504589326</v>
      </c>
      <c r="BH48" s="45">
        <f t="shared" si="132"/>
        <v>0.059314554938135755</v>
      </c>
      <c r="BI48" s="45">
        <f t="shared" si="133"/>
        <v>-0.025216963741088283</v>
      </c>
      <c r="BJ48" s="45">
        <f t="shared" si="134"/>
        <v>0.15632646801902905</v>
      </c>
      <c r="BK48" s="4"/>
      <c r="BL48" s="7">
        <f t="shared" si="140"/>
        <v>0.3112568102511333</v>
      </c>
      <c r="BM48" s="7">
        <f t="shared" si="140"/>
        <v>0.314732212611756</v>
      </c>
      <c r="BN48" s="7">
        <f t="shared" si="140"/>
        <v>0.08480587530795125</v>
      </c>
      <c r="BO48" s="7">
        <f t="shared" si="140"/>
        <v>0.2615665363591466</v>
      </c>
      <c r="BP48" s="7">
        <f t="shared" si="140"/>
        <v>-0.2018501030277755</v>
      </c>
      <c r="BQ48" s="7">
        <f t="shared" si="140"/>
        <v>-0.05928023144060657</v>
      </c>
      <c r="BR48" s="7">
        <f t="shared" si="141"/>
        <v>-0.14432384149000155</v>
      </c>
      <c r="BS48" s="45">
        <f t="shared" si="141"/>
        <v>0.0004321501151993701</v>
      </c>
      <c r="BT48" s="45">
        <f t="shared" si="136"/>
        <v>-0.1737308812665853</v>
      </c>
    </row>
    <row r="49" spans="1:72" ht="15">
      <c r="A49" s="2" t="s">
        <v>31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134818</v>
      </c>
      <c r="J49" s="28">
        <v>370141.47576999996</v>
      </c>
      <c r="K49" s="47">
        <v>327795.48006000003</v>
      </c>
      <c r="L49" s="91">
        <v>174877.48928</v>
      </c>
      <c r="M49" s="47">
        <v>159129.87098</v>
      </c>
      <c r="N49" s="45">
        <f t="shared" si="111"/>
        <v>-0.09004943040316737</v>
      </c>
      <c r="O49" s="4"/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36">
        <v>51706.34314741392</v>
      </c>
      <c r="X49" s="4">
        <v>148709.89796854128</v>
      </c>
      <c r="Y49" s="4">
        <f t="shared" si="112"/>
        <v>148213.641185195</v>
      </c>
      <c r="Z49" s="91">
        <f t="shared" si="112"/>
        <v>72609.73440599999</v>
      </c>
      <c r="AA49" s="47">
        <f t="shared" si="113"/>
        <v>66967.52209799999</v>
      </c>
      <c r="AB49" s="45">
        <f t="shared" si="114"/>
        <v>-0.07770600394227256</v>
      </c>
      <c r="AC49" s="4"/>
      <c r="AD49" s="52"/>
      <c r="AE49" s="52"/>
      <c r="AF49" s="52"/>
      <c r="AG49" s="52"/>
      <c r="AH49" s="52"/>
      <c r="AI49" s="52"/>
      <c r="AJ49" s="52"/>
      <c r="AK49" s="52">
        <f>I49/W49</f>
        <v>2.6073783561841943</v>
      </c>
      <c r="AL49" s="52">
        <f>J49/X49</f>
        <v>2.4890170783944807</v>
      </c>
      <c r="AM49" s="52">
        <f t="shared" si="116"/>
        <v>2.211641772233468</v>
      </c>
      <c r="AN49" s="103">
        <f t="shared" si="137"/>
        <v>2.4084579114718436</v>
      </c>
      <c r="AO49" s="52">
        <f t="shared" si="138"/>
        <v>2.376224563709107</v>
      </c>
      <c r="AP49" s="45">
        <f t="shared" si="139"/>
        <v>-0.013383396740796027</v>
      </c>
      <c r="AQ49" s="72"/>
      <c r="AR49" s="17">
        <f t="shared" si="117"/>
      </c>
      <c r="AS49" s="17">
        <f t="shared" si="118"/>
      </c>
      <c r="AT49" s="17">
        <f t="shared" si="119"/>
      </c>
      <c r="AU49" s="17">
        <f t="shared" si="120"/>
      </c>
      <c r="AV49" s="17">
        <f t="shared" si="121"/>
      </c>
      <c r="AW49" s="63">
        <f t="shared" si="122"/>
      </c>
      <c r="AX49" s="63">
        <f t="shared" si="123"/>
        <v>1.7454900367161654</v>
      </c>
      <c r="AY49" s="63">
        <f t="shared" si="124"/>
        <v>-0.11440489240474383</v>
      </c>
      <c r="AZ49" s="83">
        <f t="shared" si="125"/>
        <v>-0.09004943040316737</v>
      </c>
      <c r="BA49" s="72"/>
      <c r="BB49" s="17">
        <f t="shared" si="126"/>
      </c>
      <c r="BC49" s="17">
        <f t="shared" si="127"/>
      </c>
      <c r="BD49" s="17">
        <f t="shared" si="128"/>
      </c>
      <c r="BE49" s="17">
        <f t="shared" si="129"/>
      </c>
      <c r="BF49" s="17">
        <f t="shared" si="130"/>
      </c>
      <c r="BG49" s="63">
        <f t="shared" si="131"/>
      </c>
      <c r="BH49" s="63">
        <f t="shared" si="132"/>
        <v>1.8760474811489152</v>
      </c>
      <c r="BI49" s="63">
        <f t="shared" si="133"/>
        <v>-0.0033370797110711115</v>
      </c>
      <c r="BJ49" s="83">
        <f t="shared" si="134"/>
        <v>-0.07770600394227256</v>
      </c>
      <c r="BK49" s="4"/>
      <c r="BL49" s="17">
        <f t="shared" si="140"/>
      </c>
      <c r="BM49" s="17">
        <f t="shared" si="140"/>
      </c>
      <c r="BN49" s="17">
        <f t="shared" si="140"/>
      </c>
      <c r="BO49" s="17">
        <f t="shared" si="140"/>
      </c>
      <c r="BP49" s="17">
        <f t="shared" si="140"/>
      </c>
      <c r="BQ49" s="16">
        <f t="shared" si="140"/>
      </c>
      <c r="BR49" s="16">
        <f t="shared" si="141"/>
        <v>-0.045394745840772854</v>
      </c>
      <c r="BS49" s="63">
        <f t="shared" si="141"/>
        <v>-0.1114396958416739</v>
      </c>
      <c r="BT49" s="83">
        <f t="shared" si="136"/>
        <v>-0.013383396740796027</v>
      </c>
    </row>
    <row r="50" spans="1:72" ht="15">
      <c r="A50" s="43" t="s">
        <v>41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19302</v>
      </c>
      <c r="H50" s="28">
        <v>24402</v>
      </c>
      <c r="I50" s="28">
        <v>56366</v>
      </c>
      <c r="J50" s="28">
        <v>57649.86003</v>
      </c>
      <c r="K50" s="47">
        <v>65312.2471</v>
      </c>
      <c r="L50" s="91">
        <v>32851.68637</v>
      </c>
      <c r="M50" s="47">
        <v>34939.40869999999</v>
      </c>
      <c r="N50" s="45">
        <f t="shared" si="111"/>
        <v>0.06354992880689636</v>
      </c>
      <c r="O50" s="4"/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6680</v>
      </c>
      <c r="V50" s="28">
        <v>6230</v>
      </c>
      <c r="W50" s="36">
        <v>9623.049976322993</v>
      </c>
      <c r="X50" s="4">
        <v>10023.600392886796</v>
      </c>
      <c r="Y50" s="4">
        <f t="shared" si="112"/>
        <v>10197.981749100001</v>
      </c>
      <c r="Z50" s="91">
        <f t="shared" si="112"/>
        <v>4948.6290641000005</v>
      </c>
      <c r="AA50" s="47">
        <f t="shared" si="113"/>
        <v>5328.8798830000005</v>
      </c>
      <c r="AB50" s="45">
        <f t="shared" si="114"/>
        <v>0.07683962850611348</v>
      </c>
      <c r="AC50" s="4"/>
      <c r="AD50" s="52"/>
      <c r="AE50" s="52"/>
      <c r="AF50" s="52"/>
      <c r="AG50" s="52"/>
      <c r="AH50" s="52"/>
      <c r="AI50" s="52">
        <f>G50/U50</f>
        <v>2.8895209580838324</v>
      </c>
      <c r="AJ50" s="52">
        <f>H50/V50</f>
        <v>3.9168539325842695</v>
      </c>
      <c r="AK50" s="52">
        <f>I50/W50</f>
        <v>5.857394499528276</v>
      </c>
      <c r="AL50" s="52">
        <f>J50/X50</f>
        <v>5.751412443667545</v>
      </c>
      <c r="AM50" s="52">
        <f t="shared" si="116"/>
        <v>6.404428710196895</v>
      </c>
      <c r="AN50" s="103">
        <f t="shared" si="137"/>
        <v>6.6385429064230514</v>
      </c>
      <c r="AO50" s="52">
        <f t="shared" si="138"/>
        <v>6.5566140478156445</v>
      </c>
      <c r="AP50" s="45">
        <f t="shared" si="139"/>
        <v>-0.012341391742476726</v>
      </c>
      <c r="AQ50" s="72"/>
      <c r="AR50" s="45">
        <f t="shared" si="117"/>
      </c>
      <c r="AS50" s="45">
        <f t="shared" si="118"/>
      </c>
      <c r="AT50" s="45">
        <f t="shared" si="119"/>
      </c>
      <c r="AU50" s="45">
        <f t="shared" si="120"/>
      </c>
      <c r="AV50" s="45">
        <f t="shared" si="121"/>
        <v>0.26422132421510724</v>
      </c>
      <c r="AW50" s="45">
        <f t="shared" si="122"/>
        <v>1.3098926317514956</v>
      </c>
      <c r="AX50" s="45">
        <f t="shared" si="123"/>
        <v>0.02277720664939853</v>
      </c>
      <c r="AY50" s="45">
        <f t="shared" si="124"/>
        <v>0.13291250084584116</v>
      </c>
      <c r="AZ50" s="45">
        <f t="shared" si="125"/>
        <v>0.06354992880689636</v>
      </c>
      <c r="BA50" s="72"/>
      <c r="BB50" s="45">
        <f t="shared" si="126"/>
      </c>
      <c r="BC50" s="45">
        <f t="shared" si="127"/>
      </c>
      <c r="BD50" s="45">
        <f t="shared" si="128"/>
      </c>
      <c r="BE50" s="45">
        <f t="shared" si="129"/>
      </c>
      <c r="BF50" s="45">
        <f t="shared" si="130"/>
        <v>-0.06736526946107779</v>
      </c>
      <c r="BG50" s="45">
        <f t="shared" si="131"/>
        <v>0.5446308148190999</v>
      </c>
      <c r="BH50" s="45">
        <f t="shared" si="132"/>
        <v>0.041624060723921774</v>
      </c>
      <c r="BI50" s="45">
        <f t="shared" si="133"/>
        <v>0.017397077834123698</v>
      </c>
      <c r="BJ50" s="45">
        <f t="shared" si="134"/>
        <v>0.07683962850611348</v>
      </c>
      <c r="BK50" s="4"/>
      <c r="BL50" s="7">
        <f t="shared" si="140"/>
      </c>
      <c r="BM50" s="7">
        <f t="shared" si="140"/>
      </c>
      <c r="BN50" s="7">
        <f t="shared" si="140"/>
      </c>
      <c r="BO50" s="7">
        <f t="shared" si="140"/>
      </c>
      <c r="BP50" s="7">
        <f t="shared" si="140"/>
        <v>0.35553747122903956</v>
      </c>
      <c r="BQ50" s="7">
        <f t="shared" si="140"/>
        <v>0.49543347807807403</v>
      </c>
      <c r="BR50" s="7">
        <f t="shared" si="141"/>
        <v>-0.018093719975539657</v>
      </c>
      <c r="BS50" s="45">
        <f t="shared" si="141"/>
        <v>0.11354015607911028</v>
      </c>
      <c r="BT50" s="45">
        <f t="shared" si="136"/>
        <v>-0.012341391742476726</v>
      </c>
    </row>
    <row r="51" spans="1:72" ht="15">
      <c r="A51" s="2" t="s">
        <v>28</v>
      </c>
      <c r="B51" s="28">
        <v>0</v>
      </c>
      <c r="C51" s="28">
        <v>0</v>
      </c>
      <c r="D51" s="28">
        <v>0</v>
      </c>
      <c r="E51" s="28">
        <v>0</v>
      </c>
      <c r="F51" s="28">
        <v>22</v>
      </c>
      <c r="G51" s="28">
        <v>0</v>
      </c>
      <c r="H51" s="28">
        <v>0</v>
      </c>
      <c r="I51" s="28">
        <v>0</v>
      </c>
      <c r="J51" s="28">
        <v>0</v>
      </c>
      <c r="K51" s="47">
        <v>150.60303</v>
      </c>
      <c r="L51" s="91">
        <v>150.60303</v>
      </c>
      <c r="M51" s="47">
        <v>80.32944</v>
      </c>
      <c r="N51" s="111" t="s">
        <v>18</v>
      </c>
      <c r="O51" s="4"/>
      <c r="P51" s="28">
        <v>0</v>
      </c>
      <c r="Q51" s="28">
        <v>0</v>
      </c>
      <c r="R51" s="28">
        <v>0</v>
      </c>
      <c r="S51" s="28">
        <v>0</v>
      </c>
      <c r="T51" s="28">
        <v>1</v>
      </c>
      <c r="U51" s="28">
        <v>2</v>
      </c>
      <c r="V51" s="28">
        <v>0</v>
      </c>
      <c r="W51" s="36">
        <v>0</v>
      </c>
      <c r="X51" s="4">
        <v>0</v>
      </c>
      <c r="Y51" s="4">
        <f t="shared" si="112"/>
        <v>56.32248</v>
      </c>
      <c r="Z51" s="91">
        <f t="shared" si="112"/>
        <v>56.32248</v>
      </c>
      <c r="AA51" s="47">
        <f t="shared" si="113"/>
        <v>29.732800000000005</v>
      </c>
      <c r="AB51" s="111" t="s">
        <v>18</v>
      </c>
      <c r="AC51" s="4"/>
      <c r="AD51" s="52"/>
      <c r="AE51" s="52"/>
      <c r="AF51" s="52"/>
      <c r="AG51" s="52"/>
      <c r="AH51" s="52"/>
      <c r="AI51" s="52"/>
      <c r="AJ51" s="52"/>
      <c r="AK51" s="52"/>
      <c r="AL51" s="52"/>
      <c r="AM51" s="52">
        <f t="shared" si="116"/>
        <v>2.6739417369405607</v>
      </c>
      <c r="AN51" s="103">
        <f t="shared" si="137"/>
        <v>2.6739417369405607</v>
      </c>
      <c r="AO51" s="52">
        <f t="shared" si="138"/>
        <v>2.7017112414572457</v>
      </c>
      <c r="AP51" s="45">
        <f t="shared" si="139"/>
        <v>0.010385231709819642</v>
      </c>
      <c r="AQ51" s="72"/>
      <c r="AR51" s="45">
        <f t="shared" si="117"/>
      </c>
      <c r="AS51" s="45">
        <f t="shared" si="118"/>
      </c>
      <c r="AT51" s="45">
        <f t="shared" si="119"/>
      </c>
      <c r="AU51" s="45">
        <f t="shared" si="120"/>
        <v>-1</v>
      </c>
      <c r="AV51" s="45">
        <f t="shared" si="121"/>
      </c>
      <c r="AW51" s="63">
        <f t="shared" si="122"/>
      </c>
      <c r="AX51" s="63">
        <f t="shared" si="123"/>
      </c>
      <c r="AY51" s="63">
        <f t="shared" si="124"/>
      </c>
      <c r="AZ51" s="111" t="s">
        <v>18</v>
      </c>
      <c r="BA51" s="72"/>
      <c r="BB51" s="45">
        <f t="shared" si="126"/>
      </c>
      <c r="BC51" s="45">
        <f t="shared" si="127"/>
      </c>
      <c r="BD51" s="45">
        <f t="shared" si="128"/>
      </c>
      <c r="BE51" s="45"/>
      <c r="BF51" s="45"/>
      <c r="BG51" s="63">
        <f t="shared" si="131"/>
      </c>
      <c r="BH51" s="63">
        <f t="shared" si="132"/>
      </c>
      <c r="BI51" s="63">
        <f t="shared" si="133"/>
      </c>
      <c r="BJ51" s="83">
        <f t="shared" si="134"/>
        <v>-0.4720971093602412</v>
      </c>
      <c r="BK51" s="4"/>
      <c r="BL51" s="7">
        <f t="shared" si="140"/>
      </c>
      <c r="BM51" s="7">
        <f t="shared" si="140"/>
      </c>
      <c r="BN51" s="7">
        <f t="shared" si="140"/>
      </c>
      <c r="BO51" s="7">
        <f t="shared" si="140"/>
      </c>
      <c r="BP51" s="7">
        <f t="shared" si="140"/>
      </c>
      <c r="BQ51" s="16">
        <f t="shared" si="140"/>
      </c>
      <c r="BR51" s="16">
        <f t="shared" si="141"/>
      </c>
      <c r="BS51" s="63">
        <f t="shared" si="141"/>
      </c>
      <c r="BT51" s="83">
        <f t="shared" si="136"/>
        <v>0.010385231709819642</v>
      </c>
    </row>
    <row r="52" spans="1:72" ht="15.75" thickBot="1">
      <c r="A52" s="8" t="s">
        <v>29</v>
      </c>
      <c r="B52" s="10">
        <v>18314</v>
      </c>
      <c r="C52" s="10">
        <v>7357</v>
      </c>
      <c r="D52" s="10">
        <v>8938</v>
      </c>
      <c r="E52" s="10">
        <v>8540</v>
      </c>
      <c r="F52" s="10">
        <v>8491</v>
      </c>
      <c r="G52" s="10">
        <v>7982</v>
      </c>
      <c r="H52" s="10">
        <v>318</v>
      </c>
      <c r="I52" s="10">
        <v>401</v>
      </c>
      <c r="J52" s="10">
        <v>394.31247</v>
      </c>
      <c r="K52" s="48">
        <v>1478.8289100000002</v>
      </c>
      <c r="L52" s="92">
        <v>213.07007000000002</v>
      </c>
      <c r="M52" s="48">
        <v>1941.41881</v>
      </c>
      <c r="N52" s="109" t="s">
        <v>18</v>
      </c>
      <c r="O52" s="4"/>
      <c r="P52" s="10">
        <v>0</v>
      </c>
      <c r="Q52" s="10">
        <v>0</v>
      </c>
      <c r="R52" s="10">
        <v>552</v>
      </c>
      <c r="S52" s="10">
        <v>1383</v>
      </c>
      <c r="T52" s="10">
        <v>2527</v>
      </c>
      <c r="U52" s="10">
        <v>4676</v>
      </c>
      <c r="V52" s="10">
        <v>388</v>
      </c>
      <c r="W52" s="26">
        <v>416.71174299999996</v>
      </c>
      <c r="X52" s="10">
        <v>411.25828500000006</v>
      </c>
      <c r="Y52" s="10">
        <f t="shared" si="112"/>
        <v>2481.3293450000006</v>
      </c>
      <c r="Z52" s="92">
        <f t="shared" si="112"/>
        <v>185.320629</v>
      </c>
      <c r="AA52" s="48">
        <f t="shared" si="113"/>
        <v>519.576821</v>
      </c>
      <c r="AB52" s="109" t="s">
        <v>18</v>
      </c>
      <c r="AC52" s="4"/>
      <c r="AD52" s="53"/>
      <c r="AE52" s="53"/>
      <c r="AF52" s="53">
        <f aca="true" t="shared" si="142" ref="AF52:AL53">D52/R52</f>
        <v>16.192028985507246</v>
      </c>
      <c r="AG52" s="53">
        <f t="shared" si="142"/>
        <v>6.174981923355025</v>
      </c>
      <c r="AH52" s="53">
        <f t="shared" si="142"/>
        <v>3.3601108033241</v>
      </c>
      <c r="AI52" s="53">
        <f t="shared" si="142"/>
        <v>1.7070145423438836</v>
      </c>
      <c r="AJ52" s="53">
        <f t="shared" si="142"/>
        <v>0.8195876288659794</v>
      </c>
      <c r="AK52" s="53">
        <f t="shared" si="142"/>
        <v>0.9622958957506509</v>
      </c>
      <c r="AL52" s="53">
        <f t="shared" si="142"/>
        <v>0.9587952009282924</v>
      </c>
      <c r="AM52" s="53">
        <f t="shared" si="116"/>
        <v>0.5959825175887725</v>
      </c>
      <c r="AN52" s="104">
        <f t="shared" si="137"/>
        <v>1.1497374639279905</v>
      </c>
      <c r="AO52" s="53">
        <f t="shared" si="138"/>
        <v>3.7365385281496226</v>
      </c>
      <c r="AP52" s="109" t="s">
        <v>18</v>
      </c>
      <c r="AQ52" s="76"/>
      <c r="AR52" s="46">
        <f t="shared" si="117"/>
        <v>0.21489737664809017</v>
      </c>
      <c r="AS52" s="46">
        <f t="shared" si="118"/>
        <v>-0.04452897739986572</v>
      </c>
      <c r="AT52" s="46">
        <f t="shared" si="119"/>
        <v>-0.0057377049180328266</v>
      </c>
      <c r="AU52" s="46">
        <f t="shared" si="120"/>
        <v>-0.059945824991167074</v>
      </c>
      <c r="AV52" s="46">
        <f t="shared" si="121"/>
        <v>-0.9601603608118267</v>
      </c>
      <c r="AW52" s="46">
        <f t="shared" si="122"/>
        <v>0.26100628930817615</v>
      </c>
      <c r="AX52" s="46">
        <f t="shared" si="123"/>
        <v>-0.016677132169576003</v>
      </c>
      <c r="AY52" s="46">
        <f t="shared" si="124"/>
        <v>2.750398535455904</v>
      </c>
      <c r="AZ52" s="109" t="s">
        <v>18</v>
      </c>
      <c r="BA52" s="76"/>
      <c r="BB52" s="46">
        <f t="shared" si="126"/>
      </c>
      <c r="BC52" s="46">
        <f t="shared" si="127"/>
        <v>1.5054347826086958</v>
      </c>
      <c r="BD52" s="46">
        <f t="shared" si="128"/>
        <v>0.8271872740419379</v>
      </c>
      <c r="BE52" s="46">
        <f t="shared" si="129"/>
        <v>0.8504155124653741</v>
      </c>
      <c r="BF52" s="46">
        <f t="shared" si="130"/>
        <v>-0.9170230966638152</v>
      </c>
      <c r="BG52" s="46">
        <f t="shared" si="131"/>
        <v>0.0739993376288659</v>
      </c>
      <c r="BH52" s="46">
        <f t="shared" si="132"/>
        <v>-0.013086883419073492</v>
      </c>
      <c r="BI52" s="78" t="s">
        <v>18</v>
      </c>
      <c r="BJ52" s="78">
        <f t="shared" si="134"/>
        <v>1.8036642429051977</v>
      </c>
      <c r="BK52" s="4"/>
      <c r="BL52" s="11">
        <f t="shared" si="140"/>
      </c>
      <c r="BM52" s="11">
        <f t="shared" si="140"/>
        <v>-0.6186406330619855</v>
      </c>
      <c r="BN52" s="11">
        <f t="shared" si="140"/>
        <v>-0.45585090854833366</v>
      </c>
      <c r="BO52" s="11">
        <f t="shared" si="140"/>
        <v>-0.49197671081109484</v>
      </c>
      <c r="BP52" s="11">
        <f t="shared" si="140"/>
        <v>-0.5198707400930445</v>
      </c>
      <c r="BQ52" s="11">
        <f t="shared" si="140"/>
        <v>0.17412203632469359</v>
      </c>
      <c r="BR52" s="11">
        <f t="shared" si="141"/>
        <v>-0.0036378569604390565</v>
      </c>
      <c r="BS52" s="46">
        <f t="shared" si="141"/>
        <v>-0.37840477610677403</v>
      </c>
      <c r="BT52" s="109" t="s">
        <v>18</v>
      </c>
    </row>
    <row r="53" spans="1:72" s="12" customFormat="1" ht="15.75" thickTop="1">
      <c r="A53" s="12" t="s">
        <v>17</v>
      </c>
      <c r="B53" s="31">
        <v>703045</v>
      </c>
      <c r="C53" s="31">
        <v>437558</v>
      </c>
      <c r="D53" s="31">
        <v>564156</v>
      </c>
      <c r="E53" s="31">
        <v>691419</v>
      </c>
      <c r="F53" s="31">
        <v>644571</v>
      </c>
      <c r="G53" s="31">
        <v>834438</v>
      </c>
      <c r="H53" s="31">
        <v>844084</v>
      </c>
      <c r="I53" s="31">
        <v>1075554</v>
      </c>
      <c r="J53" s="31">
        <f>SUM(J45:J52)</f>
        <v>1144552.64023</v>
      </c>
      <c r="K53" s="49">
        <f>SUM(K45:K52)</f>
        <v>1098121.28801</v>
      </c>
      <c r="L53" s="93">
        <f>SUM(L45:L52)</f>
        <v>528915.97693</v>
      </c>
      <c r="M53" s="49">
        <f>SUM(M45:M52)</f>
        <v>530389.0728499999</v>
      </c>
      <c r="N53" s="20">
        <f t="shared" si="111"/>
        <v>0.002785122749647595</v>
      </c>
      <c r="O53" s="13"/>
      <c r="P53" s="31">
        <v>70410</v>
      </c>
      <c r="Q53" s="31">
        <v>117073</v>
      </c>
      <c r="R53" s="31">
        <v>124736</v>
      </c>
      <c r="S53" s="31">
        <v>126846</v>
      </c>
      <c r="T53" s="31">
        <v>134255</v>
      </c>
      <c r="U53" s="31">
        <v>174619</v>
      </c>
      <c r="V53" s="31">
        <v>172834</v>
      </c>
      <c r="W53" s="37">
        <f>SUM(W45:W52)</f>
        <v>233579.10527173695</v>
      </c>
      <c r="X53" s="14">
        <f>SUM(X45:X52)</f>
        <v>339328.71744842804</v>
      </c>
      <c r="Y53" s="14">
        <f>SUM(Y45:Y52)</f>
        <v>346333.268084295</v>
      </c>
      <c r="Z53" s="93">
        <f>SUM(Z45:Z52)</f>
        <v>166380.2265051</v>
      </c>
      <c r="AA53" s="49">
        <f>SUM(AA45:AA52)</f>
        <v>162861.27207099996</v>
      </c>
      <c r="AB53" s="20">
        <f>AA53/Z53-1</f>
        <v>-0.021150075991705486</v>
      </c>
      <c r="AC53" s="13"/>
      <c r="AD53" s="54">
        <f>B53/P53</f>
        <v>9.985016332907257</v>
      </c>
      <c r="AE53" s="54">
        <f>C53/Q53</f>
        <v>3.737480033825049</v>
      </c>
      <c r="AF53" s="54">
        <f t="shared" si="142"/>
        <v>4.52280015392509</v>
      </c>
      <c r="AG53" s="54">
        <f t="shared" si="142"/>
        <v>5.45085379121139</v>
      </c>
      <c r="AH53" s="54">
        <f t="shared" si="142"/>
        <v>4.8010949312874756</v>
      </c>
      <c r="AI53" s="54">
        <f t="shared" si="142"/>
        <v>4.7786208831799515</v>
      </c>
      <c r="AJ53" s="54">
        <f t="shared" si="142"/>
        <v>4.883784440561463</v>
      </c>
      <c r="AK53" s="54">
        <f t="shared" si="142"/>
        <v>4.604667008843714</v>
      </c>
      <c r="AL53" s="54">
        <f t="shared" si="142"/>
        <v>3.372990794402633</v>
      </c>
      <c r="AM53" s="54">
        <f t="shared" si="116"/>
        <v>3.1707069150016665</v>
      </c>
      <c r="AN53" s="102">
        <f t="shared" si="137"/>
        <v>3.178959351361307</v>
      </c>
      <c r="AO53" s="54">
        <f t="shared" si="138"/>
        <v>3.2566924358712788</v>
      </c>
      <c r="AP53" s="20">
        <f t="shared" si="139"/>
        <v>0.02445236818667862</v>
      </c>
      <c r="AQ53" s="71"/>
      <c r="AR53" s="15">
        <f t="shared" si="117"/>
        <v>0.28932850045022596</v>
      </c>
      <c r="AS53" s="15">
        <f t="shared" si="118"/>
        <v>0.22558122221513188</v>
      </c>
      <c r="AT53" s="15">
        <f t="shared" si="119"/>
        <v>-0.06775630984974379</v>
      </c>
      <c r="AU53" s="20">
        <f t="shared" si="120"/>
        <v>0.29456336074691536</v>
      </c>
      <c r="AV53" s="15">
        <f t="shared" si="121"/>
        <v>0.011559876228071975</v>
      </c>
      <c r="AW53" s="15">
        <f t="shared" si="122"/>
        <v>0.27422626184123855</v>
      </c>
      <c r="AX53" s="15">
        <f t="shared" si="123"/>
        <v>0.06415172109443135</v>
      </c>
      <c r="AY53" s="15">
        <f t="shared" si="124"/>
        <v>-0.040567249236059144</v>
      </c>
      <c r="AZ53" s="15">
        <f t="shared" si="125"/>
        <v>0.002785122749647595</v>
      </c>
      <c r="BA53" s="71"/>
      <c r="BB53" s="15">
        <f t="shared" si="126"/>
        <v>0.06545488712171044</v>
      </c>
      <c r="BC53" s="15">
        <f t="shared" si="127"/>
        <v>0.016915726013340127</v>
      </c>
      <c r="BD53" s="15">
        <f t="shared" si="128"/>
        <v>0.05840940983554854</v>
      </c>
      <c r="BE53" s="20">
        <f t="shared" si="129"/>
        <v>0.3006517448139734</v>
      </c>
      <c r="BF53" s="15">
        <f t="shared" si="130"/>
        <v>-0.010222255310132322</v>
      </c>
      <c r="BG53" s="15">
        <f t="shared" si="131"/>
        <v>0.35146502002925906</v>
      </c>
      <c r="BH53" s="15">
        <f t="shared" si="132"/>
        <v>0.452735753284379</v>
      </c>
      <c r="BI53" s="15">
        <f t="shared" si="133"/>
        <v>0.020642375005974767</v>
      </c>
      <c r="BJ53" s="15">
        <f t="shared" si="134"/>
        <v>-0.021150075991705486</v>
      </c>
      <c r="BK53" s="13"/>
      <c r="BL53" s="15">
        <f t="shared" si="140"/>
        <v>0.2101202181664421</v>
      </c>
      <c r="BM53" s="15">
        <f t="shared" si="140"/>
        <v>0.20519448255543504</v>
      </c>
      <c r="BN53" s="15">
        <f t="shared" si="140"/>
        <v>-0.11920313492384338</v>
      </c>
      <c r="BO53" s="20">
        <f t="shared" si="140"/>
        <v>-0.0046810255637868</v>
      </c>
      <c r="BP53" s="15">
        <f t="shared" si="140"/>
        <v>0.02200709366831588</v>
      </c>
      <c r="BQ53" s="15">
        <f t="shared" si="140"/>
        <v>-0.057151873739468395</v>
      </c>
      <c r="BR53" s="15">
        <f t="shared" si="141"/>
        <v>-0.26748431799205596</v>
      </c>
      <c r="BS53" s="15">
        <f t="shared" si="141"/>
        <v>-0.05997166661013431</v>
      </c>
      <c r="BT53" s="15">
        <f t="shared" si="136"/>
        <v>0.02445236818667862</v>
      </c>
    </row>
    <row r="54" spans="1:72" ht="15">
      <c r="A54" s="2"/>
      <c r="B54" s="27"/>
      <c r="C54" s="34">
        <v>2.08</v>
      </c>
      <c r="D54" s="34">
        <v>1.97</v>
      </c>
      <c r="E54" s="35">
        <v>2.15629</v>
      </c>
      <c r="F54" s="27"/>
      <c r="G54" s="28"/>
      <c r="H54" s="28"/>
      <c r="I54" s="27"/>
      <c r="J54" s="27"/>
      <c r="P54" s="27"/>
      <c r="Q54" s="28"/>
      <c r="R54" s="27"/>
      <c r="S54" s="27"/>
      <c r="T54" s="27"/>
      <c r="U54" s="27"/>
      <c r="V54" s="27"/>
      <c r="W54" s="39"/>
      <c r="X54" s="2"/>
      <c r="AC54" s="2"/>
      <c r="AD54" s="2"/>
      <c r="AE54" s="2"/>
      <c r="AF54" s="2"/>
      <c r="AG54" s="2"/>
      <c r="AH54" s="2"/>
      <c r="AI54" s="2"/>
      <c r="AJ54" s="2"/>
      <c r="AK54" s="2"/>
      <c r="AL54" s="27"/>
      <c r="BK54" s="2"/>
      <c r="BL54" s="42"/>
      <c r="BM54" s="42"/>
      <c r="BN54" s="42"/>
      <c r="BO54" s="42"/>
      <c r="BP54" s="42"/>
      <c r="BQ54" s="42"/>
      <c r="BR54" s="42"/>
      <c r="BT54" s="2"/>
    </row>
    <row r="55" spans="1:70" ht="15">
      <c r="A55" s="2"/>
      <c r="B55" s="27"/>
      <c r="C55" s="27"/>
      <c r="D55" s="27"/>
      <c r="E55" s="27"/>
      <c r="F55" s="27"/>
      <c r="G55" s="27"/>
      <c r="H55" s="27"/>
      <c r="I55" s="28"/>
      <c r="J55" s="27"/>
      <c r="P55" s="27"/>
      <c r="Q55" s="28"/>
      <c r="R55" s="28"/>
      <c r="S55" s="28"/>
      <c r="T55" s="28"/>
      <c r="U55" s="28"/>
      <c r="V55" s="28"/>
      <c r="W55" s="38"/>
      <c r="X55" s="4"/>
      <c r="Y55" s="4"/>
      <c r="AC55" s="2"/>
      <c r="AD55" s="2"/>
      <c r="AE55" s="2"/>
      <c r="AF55" s="2"/>
      <c r="AG55" s="2"/>
      <c r="AH55" s="2"/>
      <c r="AI55" s="2"/>
      <c r="AJ55" s="2"/>
      <c r="AK55" s="4"/>
      <c r="AL55" s="27"/>
      <c r="AM55" s="4"/>
      <c r="AN55" s="4"/>
      <c r="AO55" s="4"/>
      <c r="AP55" s="4"/>
      <c r="AQ55" s="67"/>
      <c r="AR55" s="4"/>
      <c r="AS55" s="4"/>
      <c r="AT55" s="4"/>
      <c r="AU55" s="4"/>
      <c r="AV55" s="4"/>
      <c r="AW55" s="4"/>
      <c r="AX55" s="4"/>
      <c r="AY55" s="4"/>
      <c r="AZ55" s="4"/>
      <c r="BA55" s="67"/>
      <c r="BB55" s="4"/>
      <c r="BC55" s="4"/>
      <c r="BD55" s="4"/>
      <c r="BE55" s="4"/>
      <c r="BF55" s="4"/>
      <c r="BG55" s="4"/>
      <c r="BH55" s="4"/>
      <c r="BI55" s="4"/>
      <c r="BJ55" s="4"/>
      <c r="BK55" s="2"/>
      <c r="BL55" s="2"/>
      <c r="BM55" s="2"/>
      <c r="BN55" s="2"/>
      <c r="BO55" s="2"/>
      <c r="BP55" s="2"/>
      <c r="BQ55" s="2"/>
      <c r="BR55" s="2"/>
    </row>
    <row r="56" spans="1:70" ht="15">
      <c r="A56" s="2" t="s">
        <v>20</v>
      </c>
      <c r="B56" s="27"/>
      <c r="C56" s="27"/>
      <c r="D56" s="27"/>
      <c r="E56" s="27"/>
      <c r="F56" s="27"/>
      <c r="G56" s="27"/>
      <c r="H56" s="27"/>
      <c r="I56" s="27"/>
      <c r="J56" s="27"/>
      <c r="P56" s="27"/>
      <c r="Q56" s="27"/>
      <c r="R56" s="27"/>
      <c r="S56" s="27"/>
      <c r="T56" s="27"/>
      <c r="U56" s="27"/>
      <c r="V56" s="27"/>
      <c r="W56" s="39"/>
      <c r="X56" s="2"/>
      <c r="AC56" s="2"/>
      <c r="AD56" s="2"/>
      <c r="AE56" s="2"/>
      <c r="AF56" s="2"/>
      <c r="AG56" s="2"/>
      <c r="AH56" s="2"/>
      <c r="AI56" s="2"/>
      <c r="AJ56" s="2"/>
      <c r="AK56" s="2"/>
      <c r="AL56" s="27"/>
      <c r="BK56" s="2"/>
      <c r="BL56" s="2"/>
      <c r="BM56" s="2"/>
      <c r="BN56" s="2"/>
      <c r="BO56" s="2"/>
      <c r="BP56" s="2"/>
      <c r="BQ56" s="2"/>
      <c r="BR56" s="2"/>
    </row>
    <row r="57" spans="1:70" ht="15">
      <c r="A57" s="2" t="s">
        <v>35</v>
      </c>
      <c r="B57" s="27"/>
      <c r="C57" s="27"/>
      <c r="D57" s="27"/>
      <c r="E57" s="27"/>
      <c r="F57" s="27"/>
      <c r="G57" s="27"/>
      <c r="H57" s="27"/>
      <c r="I57" s="27"/>
      <c r="J57" s="19"/>
      <c r="P57" s="27"/>
      <c r="Q57" s="40"/>
      <c r="R57" s="27"/>
      <c r="S57" s="27"/>
      <c r="T57" s="27"/>
      <c r="U57" s="27"/>
      <c r="V57" s="27"/>
      <c r="W57" s="39"/>
      <c r="X57" s="2"/>
      <c r="AC57" s="2"/>
      <c r="AD57" s="2"/>
      <c r="AE57" s="2"/>
      <c r="AF57" s="2"/>
      <c r="AG57" s="2"/>
      <c r="AH57" s="2"/>
      <c r="AI57" s="2"/>
      <c r="AJ57" s="2"/>
      <c r="AK57" s="2"/>
      <c r="AL57" s="27"/>
      <c r="BK57" s="2"/>
      <c r="BL57" s="2"/>
      <c r="BM57" s="2"/>
      <c r="BN57" s="2"/>
      <c r="BO57" s="2"/>
      <c r="BP57" s="2"/>
      <c r="BQ57" s="2"/>
      <c r="BR57" s="2"/>
    </row>
    <row r="58" spans="1:70" ht="15">
      <c r="A58" s="2"/>
      <c r="B58" s="27"/>
      <c r="C58" s="27"/>
      <c r="D58" s="27"/>
      <c r="E58" s="27"/>
      <c r="F58" s="27"/>
      <c r="G58" s="27"/>
      <c r="H58" s="27"/>
      <c r="I58" s="27"/>
      <c r="J58" s="19"/>
      <c r="P58" s="27"/>
      <c r="Q58" s="40"/>
      <c r="R58" s="27"/>
      <c r="S58" s="27"/>
      <c r="T58" s="27"/>
      <c r="U58" s="27"/>
      <c r="V58" s="27"/>
      <c r="W58" s="39"/>
      <c r="X58" s="2"/>
      <c r="AC58" s="2"/>
      <c r="AD58" s="2"/>
      <c r="AE58" s="2"/>
      <c r="AF58" s="2"/>
      <c r="AG58" s="2"/>
      <c r="AH58" s="2"/>
      <c r="AI58" s="2"/>
      <c r="AJ58" s="2"/>
      <c r="AK58" s="2"/>
      <c r="AL58" s="27"/>
      <c r="BK58" s="2"/>
      <c r="BL58" s="2"/>
      <c r="BM58" s="2"/>
      <c r="BN58" s="2"/>
      <c r="BO58" s="2"/>
      <c r="BP58" s="2"/>
      <c r="BQ58" s="2"/>
      <c r="BR58" s="2"/>
    </row>
    <row r="59" spans="1:70" ht="15">
      <c r="A59" s="2"/>
      <c r="B59" s="2"/>
      <c r="C59" s="2"/>
      <c r="D59" s="2"/>
      <c r="E59" s="2"/>
      <c r="F59" s="2"/>
      <c r="G59" s="2"/>
      <c r="H59" s="2"/>
      <c r="I59" s="2"/>
      <c r="J59" s="19"/>
      <c r="P59" s="2"/>
      <c r="Q59" s="21"/>
      <c r="R59" s="2"/>
      <c r="S59" s="2"/>
      <c r="T59" s="2"/>
      <c r="U59" s="2"/>
      <c r="V59" s="2"/>
      <c r="X59" s="2"/>
      <c r="AC59" s="2"/>
      <c r="AD59" s="2"/>
      <c r="AE59" s="2"/>
      <c r="AF59" s="2"/>
      <c r="AG59" s="2"/>
      <c r="AH59" s="2"/>
      <c r="AI59" s="2"/>
      <c r="AJ59" s="2"/>
      <c r="AK59" s="2"/>
      <c r="AL59" s="27"/>
      <c r="BK59" s="2"/>
      <c r="BL59" s="2"/>
      <c r="BM59" s="2"/>
      <c r="BN59" s="2"/>
      <c r="BO59" s="2"/>
      <c r="BP59" s="2"/>
      <c r="BQ59" s="2"/>
      <c r="BR59" s="2"/>
    </row>
    <row r="60" spans="1:70" ht="15">
      <c r="A60" s="2"/>
      <c r="B60" s="2"/>
      <c r="C60" s="2"/>
      <c r="D60" s="2"/>
      <c r="E60" s="2"/>
      <c r="F60" s="2"/>
      <c r="G60" s="2"/>
      <c r="H60" s="2"/>
      <c r="I60" s="2"/>
      <c r="J60" s="19"/>
      <c r="P60" s="2"/>
      <c r="Q60" s="21"/>
      <c r="R60" s="2"/>
      <c r="S60" s="2"/>
      <c r="T60" s="2"/>
      <c r="U60" s="2"/>
      <c r="V60" s="2"/>
      <c r="X60" s="2"/>
      <c r="AC60" s="2"/>
      <c r="AD60" s="2"/>
      <c r="AE60" s="2"/>
      <c r="AF60" s="2"/>
      <c r="AG60" s="2"/>
      <c r="AH60" s="2"/>
      <c r="AI60" s="2"/>
      <c r="AJ60" s="2"/>
      <c r="AK60" s="2"/>
      <c r="AL60" s="27"/>
      <c r="BK60" s="2"/>
      <c r="BL60" s="2"/>
      <c r="BM60" s="2"/>
      <c r="BN60" s="2"/>
      <c r="BO60" s="2"/>
      <c r="BP60" s="2"/>
      <c r="BQ60" s="2"/>
      <c r="BR60" s="2"/>
    </row>
    <row r="61" spans="1:70" ht="15">
      <c r="A61" s="2"/>
      <c r="B61" s="2"/>
      <c r="C61" s="2"/>
      <c r="D61" s="2"/>
      <c r="E61" s="2"/>
      <c r="F61" s="2"/>
      <c r="G61" s="2"/>
      <c r="H61" s="2"/>
      <c r="I61" s="2"/>
      <c r="J61" s="19"/>
      <c r="P61" s="2"/>
      <c r="Q61" s="21"/>
      <c r="R61" s="2"/>
      <c r="S61" s="2"/>
      <c r="T61" s="2"/>
      <c r="U61" s="2"/>
      <c r="V61" s="2"/>
      <c r="X61" s="2"/>
      <c r="AC61" s="2"/>
      <c r="AD61" s="2"/>
      <c r="AE61" s="2"/>
      <c r="AF61" s="2"/>
      <c r="AG61" s="2"/>
      <c r="AH61" s="2"/>
      <c r="AI61" s="2"/>
      <c r="AJ61" s="2"/>
      <c r="AK61" s="2"/>
      <c r="AL61" s="27"/>
      <c r="BK61" s="2"/>
      <c r="BL61" s="2"/>
      <c r="BM61" s="2"/>
      <c r="BN61" s="2"/>
      <c r="BO61" s="2"/>
      <c r="BP61" s="2"/>
      <c r="BQ61" s="2"/>
      <c r="BR61" s="2"/>
    </row>
    <row r="62" spans="1:70" ht="15">
      <c r="A62" s="2"/>
      <c r="B62" s="2"/>
      <c r="C62" s="2"/>
      <c r="D62" s="2"/>
      <c r="E62" s="2"/>
      <c r="F62" s="2"/>
      <c r="G62" s="2"/>
      <c r="H62" s="2"/>
      <c r="I62" s="2"/>
      <c r="J62" s="19"/>
      <c r="P62" s="2"/>
      <c r="Q62" s="21"/>
      <c r="R62" s="2"/>
      <c r="S62" s="2"/>
      <c r="T62" s="2"/>
      <c r="U62" s="2"/>
      <c r="V62" s="2"/>
      <c r="X62" s="2"/>
      <c r="AC62" s="2"/>
      <c r="AD62" s="2"/>
      <c r="AE62" s="2"/>
      <c r="AF62" s="2"/>
      <c r="AG62" s="2"/>
      <c r="AH62" s="2"/>
      <c r="AI62" s="2"/>
      <c r="AJ62" s="2"/>
      <c r="AK62" s="2"/>
      <c r="AL62" s="27"/>
      <c r="BK62" s="2"/>
      <c r="BL62" s="2"/>
      <c r="BM62" s="2"/>
      <c r="BN62" s="2"/>
      <c r="BO62" s="2"/>
      <c r="BP62" s="2"/>
      <c r="BQ62" s="2"/>
      <c r="BR62" s="2"/>
    </row>
    <row r="63" spans="1:70" ht="15">
      <c r="A63" s="2"/>
      <c r="B63" s="2"/>
      <c r="C63" s="2"/>
      <c r="D63" s="2"/>
      <c r="E63" s="2"/>
      <c r="F63" s="2"/>
      <c r="G63" s="2"/>
      <c r="H63" s="2"/>
      <c r="I63" s="2"/>
      <c r="J63" s="19"/>
      <c r="P63" s="2"/>
      <c r="Q63" s="21"/>
      <c r="R63" s="2"/>
      <c r="S63" s="2"/>
      <c r="T63" s="2"/>
      <c r="U63" s="2"/>
      <c r="V63" s="2"/>
      <c r="X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BK63" s="2"/>
      <c r="BL63" s="2"/>
      <c r="BM63" s="2"/>
      <c r="BN63" s="2"/>
      <c r="BO63" s="2"/>
      <c r="BP63" s="2"/>
      <c r="BQ63" s="2"/>
      <c r="BR63" s="2"/>
    </row>
    <row r="64" spans="1:70" ht="15">
      <c r="A64" s="2"/>
      <c r="B64" s="2"/>
      <c r="C64" s="2"/>
      <c r="D64" s="2"/>
      <c r="E64" s="2"/>
      <c r="F64" s="2"/>
      <c r="G64" s="2"/>
      <c r="H64" s="2"/>
      <c r="I64" s="2"/>
      <c r="J64" s="19"/>
      <c r="P64" s="2"/>
      <c r="Q64" s="21"/>
      <c r="R64" s="2"/>
      <c r="S64" s="2"/>
      <c r="T64" s="2"/>
      <c r="U64" s="2"/>
      <c r="V64" s="2"/>
      <c r="X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BK64" s="2"/>
      <c r="BL64" s="2"/>
      <c r="BM64" s="2"/>
      <c r="BN64" s="2"/>
      <c r="BO64" s="2"/>
      <c r="BP64" s="2"/>
      <c r="BQ64" s="2"/>
      <c r="BR64" s="2"/>
    </row>
  </sheetData>
  <sheetProtection/>
  <mergeCells count="31">
    <mergeCell ref="BL43:BT43"/>
    <mergeCell ref="BB43:BJ43"/>
    <mergeCell ref="AR43:AZ43"/>
    <mergeCell ref="Z43:AB43"/>
    <mergeCell ref="AR5:AZ5"/>
    <mergeCell ref="BB5:BJ5"/>
    <mergeCell ref="BL5:BT5"/>
    <mergeCell ref="AR18:AZ18"/>
    <mergeCell ref="L5:N5"/>
    <mergeCell ref="L18:N18"/>
    <mergeCell ref="L30:N30"/>
    <mergeCell ref="Z5:AB5"/>
    <mergeCell ref="Z18:AB18"/>
    <mergeCell ref="BL18:BT18"/>
    <mergeCell ref="AD5:AK5"/>
    <mergeCell ref="P30:Y30"/>
    <mergeCell ref="BB18:BJ18"/>
    <mergeCell ref="P18:X18"/>
    <mergeCell ref="BL30:BT30"/>
    <mergeCell ref="BB30:BJ30"/>
    <mergeCell ref="AR30:AZ30"/>
    <mergeCell ref="P5:X5"/>
    <mergeCell ref="Z30:AB30"/>
    <mergeCell ref="AD18:AK18"/>
    <mergeCell ref="AD30:AK30"/>
    <mergeCell ref="AD43:AK43"/>
    <mergeCell ref="B5:I5"/>
    <mergeCell ref="B18:I18"/>
    <mergeCell ref="B30:I30"/>
    <mergeCell ref="L43:N43"/>
    <mergeCell ref="P43:Y43"/>
  </mergeCells>
  <printOptions/>
  <pageMargins left="0.7" right="0.7" top="0.75" bottom="0.75" header="0.3" footer="0.3"/>
  <pageSetup horizontalDpi="600" verticalDpi="600" orientation="portrait" paperSize="9" r:id="rId2"/>
  <ignoredErrors>
    <ignoredError sqref="B41:I41 P7:V10 R11:V11 B50:I53 BK28 P17:V17 P25:V29 B37:F38 B17:I18 B25:I28 BK31 BK14 AC37 BK32:BK35 P37:V38 P50:V59 P40:V42 BK37 BK55:BS59 AC38 BK20:BK23 BK44 BK6 BK29:BR29 BK16:BR17 AC50 AC16:AK17 AC29:AK29 AC40:AC41 AC32:AC35 BK11 BK7:BK10 AC28 BK40:BK41 BK38 BK53 BK45:BK48 BK50:BK52 BK19 AC18:AK18 BK54 B6:J6 J17 BK12 B7:I12 P12:V12 AC21:AC23 B20:I23 P20:V23 BK25:BK27 J18 B54:J59 B29:J31 B42:J44 P32:V35 B32:F35 K31 B19:J19 K44 P18 P19:X19 AC30:AK31 P31:X31 BK42:BS42 P44:X44 AC46:AC48 P45:V48 B45:I48 AC7:AC12 AC13:AC14 AC54:AL54 AC19:AL19 AL16:AL18 AC6:AL6 AC43:AL44 AC42:AL42 AC55:AL59 AL29:AL31 AM6 AM19 AM31 AM44 BK13 BK18 BK30 BK43 AC45 AC52:AC53 B40:F40 K6 K19 Y19 Y31 Y44 AC20 AC25:AC27 P43 P30 B13:I14 P13:V14 Y6 P6:X6 L6:O6 Z6:AA6 L44:M44" numberStoredAsText="1"/>
    <ignoredError sqref="B16:K16 P16 Q16:Y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Alejandro Jimenez Moreno</cp:lastModifiedBy>
  <dcterms:created xsi:type="dcterms:W3CDTF">2014-10-28T16:29:17Z</dcterms:created>
  <dcterms:modified xsi:type="dcterms:W3CDTF">2016-07-28T19:46:54Z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Dic 2015.xls</vt:lpwstr>
  </property>
</Properties>
</file>